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Documents\IIBA\Babok Tasks Runner\"/>
    </mc:Choice>
  </mc:AlternateContent>
  <workbookProtection workbookAlgorithmName="SHA-512" workbookHashValue="ctSG6Hfr2nyu/Nj1d6X4DzImgGxgNPKLqXCny3LkFGE9W6TKIDrmYAmYnt83YKvBXXfJmukwdL79OYbZhmFrIw==" workbookSaltValue="HiBiFfSJcaZh+Hwj/+YZCw==" workbookSpinCount="100000" lockStructure="1"/>
  <bookViews>
    <workbookView xWindow="0" yWindow="0" windowWidth="20490" windowHeight="8340"/>
  </bookViews>
  <sheets>
    <sheet name="Cover Sheet" sheetId="2" r:id="rId1"/>
    <sheet name="Input_Output"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0" i="1" l="1"/>
  <c r="C173" i="1"/>
  <c r="C172" i="1"/>
  <c r="C171" i="1"/>
  <c r="C162" i="1"/>
  <c r="C160" i="1"/>
  <c r="C159" i="1"/>
  <c r="C158" i="1"/>
  <c r="C146" i="1"/>
  <c r="C140" i="1"/>
  <c r="C133" i="1"/>
  <c r="C129" i="1"/>
  <c r="C127" i="1"/>
  <c r="C125" i="1"/>
  <c r="C118" i="1"/>
  <c r="C117" i="1"/>
  <c r="C110" i="1"/>
  <c r="C109" i="1"/>
  <c r="C108" i="1"/>
  <c r="C100" i="1"/>
  <c r="C99" i="1"/>
  <c r="C98" i="1"/>
  <c r="C91" i="1"/>
  <c r="C90" i="1"/>
  <c r="C88" i="1"/>
  <c r="C71" i="1"/>
  <c r="C70" i="1"/>
  <c r="C73" i="1"/>
  <c r="C66" i="1"/>
  <c r="C61" i="1"/>
  <c r="C58" i="1"/>
  <c r="C57" i="1"/>
  <c r="C56" i="1"/>
  <c r="C49" i="1"/>
  <c r="C39" i="1"/>
  <c r="C38" i="1"/>
  <c r="C37" i="1"/>
  <c r="A220" i="1" l="1"/>
  <c r="M220" i="1"/>
  <c r="K220" i="1"/>
  <c r="J220" i="1"/>
  <c r="H220" i="1"/>
  <c r="D220" i="1"/>
  <c r="G220" i="1"/>
  <c r="C51" i="1" l="1"/>
  <c r="C132" i="1"/>
  <c r="D206" i="1"/>
  <c r="E206" i="1" s="1"/>
  <c r="D168" i="1"/>
  <c r="D104" i="1"/>
  <c r="D95" i="1"/>
  <c r="D92" i="1"/>
  <c r="D86" i="1"/>
  <c r="D115" i="1" l="1"/>
  <c r="D105" i="1"/>
  <c r="D96" i="1"/>
  <c r="D93" i="1"/>
  <c r="D87" i="1"/>
  <c r="D130" i="1"/>
  <c r="D195" i="1"/>
  <c r="D176" i="1"/>
  <c r="D175" i="1"/>
  <c r="D174" i="1"/>
  <c r="D150" i="1"/>
  <c r="D122" i="1"/>
  <c r="D80" i="1" l="1"/>
  <c r="D214" i="1"/>
  <c r="D215" i="1"/>
  <c r="D208" i="1"/>
  <c r="D207" i="1"/>
  <c r="D201" i="1"/>
  <c r="E201" i="1" s="1"/>
  <c r="D202" i="1"/>
  <c r="F201" i="1"/>
  <c r="D196" i="1"/>
  <c r="F195" i="1"/>
  <c r="D121" i="1"/>
  <c r="E121" i="1" s="1"/>
  <c r="F121" i="1"/>
  <c r="F130" i="1"/>
  <c r="D134" i="1"/>
  <c r="E134" i="1" s="1"/>
  <c r="F134" i="1"/>
  <c r="D135" i="1"/>
  <c r="D136" i="1"/>
  <c r="D137" i="1"/>
  <c r="D138" i="1"/>
  <c r="D139" i="1"/>
  <c r="D147" i="1"/>
  <c r="F147" i="1"/>
  <c r="D148" i="1"/>
  <c r="D149" i="1"/>
  <c r="D183" i="1"/>
  <c r="F174" i="1" l="1"/>
  <c r="F214" i="1" l="1"/>
  <c r="F206" i="1"/>
  <c r="D190" i="1"/>
  <c r="F189" i="1"/>
  <c r="D189" i="1"/>
  <c r="E189" i="1" s="1"/>
  <c r="F182" i="1"/>
  <c r="D182" i="1"/>
  <c r="D177" i="1"/>
  <c r="D170" i="1"/>
  <c r="D169" i="1"/>
  <c r="F168" i="1"/>
  <c r="F163" i="1"/>
  <c r="D163" i="1"/>
  <c r="F161" i="1"/>
  <c r="D161" i="1"/>
  <c r="D155" i="1"/>
  <c r="F154" i="1"/>
  <c r="D154" i="1"/>
  <c r="F114" i="1"/>
  <c r="D114" i="1"/>
  <c r="D106" i="1"/>
  <c r="E106" i="1" s="1"/>
  <c r="F104" i="1"/>
  <c r="F95" i="1"/>
  <c r="F92" i="1"/>
  <c r="F86" i="1"/>
  <c r="F79" i="1"/>
  <c r="D79" i="1"/>
  <c r="D76" i="1"/>
  <c r="F75" i="1"/>
  <c r="D75" i="1"/>
  <c r="E75" i="1" s="1"/>
  <c r="F72" i="1"/>
  <c r="D72" i="1"/>
  <c r="F67" i="1"/>
  <c r="D67" i="1"/>
  <c r="D63" i="1"/>
  <c r="F62" i="1"/>
  <c r="D62" i="1"/>
  <c r="E62" i="1" s="1"/>
  <c r="D60" i="1"/>
  <c r="F59" i="1"/>
  <c r="D59" i="1"/>
  <c r="E59" i="1" s="1"/>
  <c r="D54" i="1"/>
  <c r="D53" i="1"/>
  <c r="F52" i="1"/>
  <c r="D52" i="1"/>
  <c r="D47" i="1"/>
  <c r="F46" i="1"/>
  <c r="D46" i="1"/>
  <c r="F41" i="1"/>
  <c r="D41" i="1"/>
  <c r="E41" i="1" s="1"/>
  <c r="F35" i="1"/>
  <c r="L35" i="1" s="1"/>
  <c r="C151" i="1" s="1"/>
  <c r="D35" i="1"/>
  <c r="E35" i="1" s="1"/>
  <c r="C123" i="1" l="1"/>
  <c r="C144" i="1"/>
  <c r="C77" i="1"/>
  <c r="C81" i="1"/>
  <c r="C64" i="1"/>
  <c r="C69" i="1"/>
  <c r="E46" i="1"/>
  <c r="E42" i="1"/>
  <c r="E60" i="1"/>
  <c r="E52" i="1"/>
  <c r="L122" i="1"/>
  <c r="E130" i="1" s="1"/>
  <c r="L105" i="1"/>
  <c r="L104" i="1"/>
  <c r="L93" i="1"/>
  <c r="L87" i="1" l="1"/>
  <c r="L95" i="1"/>
  <c r="E174" i="1" l="1"/>
  <c r="E137" i="1"/>
  <c r="L131" i="1"/>
  <c r="C211" i="1" s="1"/>
  <c r="L132" i="1"/>
  <c r="C167" i="1" s="1"/>
  <c r="L130" i="1"/>
  <c r="C210" i="1" l="1"/>
  <c r="C217" i="1"/>
  <c r="C192" i="1"/>
  <c r="C198" i="1"/>
  <c r="C178" i="1"/>
  <c r="C186" i="1"/>
  <c r="C164" i="1"/>
  <c r="C185" i="1"/>
  <c r="C165" i="1"/>
  <c r="E139" i="1"/>
  <c r="C145" i="1"/>
  <c r="E149" i="1"/>
  <c r="C83" i="1"/>
  <c r="C65" i="1"/>
  <c r="C82" i="1"/>
  <c r="E195" i="1"/>
  <c r="E182" i="1"/>
  <c r="E190" i="1"/>
  <c r="E138" i="1"/>
  <c r="L114" i="1" l="1"/>
  <c r="L115" i="1"/>
  <c r="L168" i="1" l="1"/>
  <c r="L182" i="1"/>
  <c r="C153" i="1" s="1"/>
  <c r="L79" i="1"/>
  <c r="L148" i="1"/>
  <c r="C218" i="1" s="1"/>
  <c r="L214" i="1"/>
  <c r="C84" i="1" s="1"/>
  <c r="L206" i="1"/>
  <c r="L121" i="1"/>
  <c r="C216" i="1" s="1"/>
  <c r="L147" i="1"/>
  <c r="L174" i="1"/>
  <c r="C203" i="1" l="1"/>
  <c r="C209" i="1"/>
  <c r="C205" i="1"/>
  <c r="C213" i="1"/>
  <c r="C191" i="1"/>
  <c r="C197" i="1"/>
  <c r="C193" i="1"/>
  <c r="C200" i="1"/>
  <c r="C179" i="1"/>
  <c r="C188" i="1"/>
  <c r="C143" i="1"/>
  <c r="C184" i="1"/>
  <c r="C166" i="1"/>
  <c r="C157" i="1"/>
  <c r="C112" i="1"/>
  <c r="C156" i="1"/>
  <c r="E183" i="1"/>
  <c r="C152" i="1"/>
  <c r="C116" i="1"/>
  <c r="C142" i="1"/>
  <c r="C50" i="1"/>
  <c r="C131" i="1"/>
  <c r="E215" i="1"/>
  <c r="C124" i="1"/>
  <c r="C113" i="1"/>
  <c r="C120" i="1"/>
  <c r="C97" i="1"/>
  <c r="C107" i="1"/>
  <c r="E177" i="1"/>
  <c r="C102" i="1"/>
  <c r="E170" i="1"/>
  <c r="C103" i="1"/>
  <c r="E176" i="1"/>
  <c r="C44" i="1"/>
  <c r="C45" i="1"/>
  <c r="E148" i="1"/>
  <c r="E207" i="1"/>
  <c r="H130" i="1" l="1"/>
  <c r="I130" i="1" s="1"/>
  <c r="L86" i="1" l="1"/>
  <c r="C181" i="1" s="1"/>
  <c r="L92" i="1"/>
  <c r="L96" i="1"/>
  <c r="E136" i="1" s="1"/>
  <c r="L134" i="1"/>
  <c r="L154" i="1"/>
  <c r="L161" i="1"/>
  <c r="E114" i="1" s="1"/>
  <c r="L52" i="1"/>
  <c r="L72" i="1"/>
  <c r="L41" i="1"/>
  <c r="L163" i="1"/>
  <c r="C194" i="1" s="1"/>
  <c r="H189" i="1" s="1"/>
  <c r="I189" i="1" s="1"/>
  <c r="L189" i="1" s="1"/>
  <c r="L59" i="1"/>
  <c r="L67" i="1"/>
  <c r="H59" i="1"/>
  <c r="I59" i="1" s="1"/>
  <c r="L62" i="1"/>
  <c r="C74" i="1" s="1"/>
  <c r="L46" i="1"/>
  <c r="L75" i="1"/>
  <c r="C204" i="1" l="1"/>
  <c r="C212" i="1"/>
  <c r="C187" i="1"/>
  <c r="H182" i="1" s="1"/>
  <c r="I182" i="1" s="1"/>
  <c r="C199" i="1"/>
  <c r="E196" i="1"/>
  <c r="C128" i="1"/>
  <c r="C68" i="1"/>
  <c r="C141" i="1"/>
  <c r="C111" i="1"/>
  <c r="C119" i="1"/>
  <c r="E54" i="1"/>
  <c r="C101" i="1"/>
  <c r="C89" i="1"/>
  <c r="C94" i="1"/>
  <c r="E150" i="1"/>
  <c r="C85" i="1"/>
  <c r="E169" i="1"/>
  <c r="C78" i="1"/>
  <c r="C48" i="1"/>
  <c r="C55" i="1"/>
  <c r="C36" i="1"/>
  <c r="C43" i="1"/>
  <c r="H41" i="1" s="1"/>
  <c r="I41" i="1" s="1"/>
  <c r="E80" i="1"/>
  <c r="E72" i="1"/>
  <c r="H72" i="1" s="1"/>
  <c r="I72" i="1" s="1"/>
  <c r="E154" i="1"/>
  <c r="E135" i="1"/>
  <c r="E122" i="1"/>
  <c r="E155" i="1"/>
  <c r="E67" i="1"/>
  <c r="E175" i="1"/>
  <c r="H174" i="1" s="1"/>
  <c r="I174" i="1" s="1"/>
  <c r="E76" i="1"/>
  <c r="E63" i="1"/>
  <c r="H62" i="1" s="1"/>
  <c r="I62" i="1" s="1"/>
  <c r="E147" i="1"/>
  <c r="E53" i="1"/>
  <c r="E79" i="1"/>
  <c r="E47" i="1"/>
  <c r="E163" i="1"/>
  <c r="H163" i="1" s="1"/>
  <c r="I163" i="1" s="1"/>
  <c r="E161" i="1"/>
  <c r="H161" i="1" s="1"/>
  <c r="I161" i="1" s="1"/>
  <c r="C40" i="1"/>
  <c r="L6" i="1"/>
  <c r="H35" i="1"/>
  <c r="I35" i="1" s="1"/>
  <c r="H67" i="1" l="1"/>
  <c r="I67" i="1" s="1"/>
  <c r="H195" i="1"/>
  <c r="I195" i="1" s="1"/>
  <c r="L195" i="1" s="1"/>
  <c r="E202" i="1" s="1"/>
  <c r="H201" i="1" s="1"/>
  <c r="I201" i="1" s="1"/>
  <c r="L201" i="1" s="1"/>
  <c r="H134" i="1"/>
  <c r="I134" i="1" s="1"/>
  <c r="H147" i="1"/>
  <c r="I147" i="1" s="1"/>
  <c r="H79" i="1"/>
  <c r="I79" i="1" s="1"/>
  <c r="H75" i="1"/>
  <c r="I75" i="1" s="1"/>
  <c r="H154" i="1"/>
  <c r="I154" i="1" s="1"/>
  <c r="E95" i="1"/>
  <c r="E86" i="1"/>
  <c r="E104" i="1"/>
  <c r="E92" i="1"/>
  <c r="L8" i="1"/>
  <c r="L7" i="1"/>
  <c r="H52" i="1"/>
  <c r="I52" i="1" s="1"/>
  <c r="H46" i="1"/>
  <c r="I46" i="1" s="1"/>
  <c r="E208" i="1" l="1"/>
  <c r="H206" i="1" s="1"/>
  <c r="I206" i="1" s="1"/>
  <c r="C126" i="1"/>
  <c r="H121" i="1" s="1"/>
  <c r="I121" i="1" s="1"/>
  <c r="E214" i="1"/>
  <c r="H214" i="1" s="1"/>
  <c r="I214" i="1" s="1"/>
  <c r="E168" i="1"/>
  <c r="H168" i="1" s="1"/>
  <c r="I168" i="1" s="1"/>
  <c r="E96" i="1"/>
  <c r="H95" i="1" s="1"/>
  <c r="I95" i="1" s="1"/>
  <c r="E87" i="1"/>
  <c r="H86" i="1" s="1"/>
  <c r="I86" i="1" s="1"/>
  <c r="E105" i="1"/>
  <c r="H104" i="1" s="1"/>
  <c r="I104" i="1" s="1"/>
  <c r="E93" i="1"/>
  <c r="H92" i="1" s="1"/>
  <c r="I92" i="1" s="1"/>
  <c r="E115" i="1"/>
  <c r="H114" i="1" s="1"/>
  <c r="I114" i="1" s="1"/>
</calcChain>
</file>

<file path=xl/comments1.xml><?xml version="1.0" encoding="utf-8"?>
<comments xmlns="http://schemas.openxmlformats.org/spreadsheetml/2006/main">
  <authors>
    <author>richard.roman@thinkpositive.ch</author>
    <author>Richard</author>
  </authors>
  <commentList>
    <comment ref="A1" authorId="0" shapeId="0">
      <text>
        <r>
          <rPr>
            <sz val="9"/>
            <color indexed="81"/>
            <rFont val="Tahoma"/>
            <family val="2"/>
          </rPr>
          <t>Knowledge Areas are prefixed with the BABOK ® chapter Number for ease of use and learning.</t>
        </r>
      </text>
    </comment>
    <comment ref="M1" authorId="0" shapeId="0">
      <text>
        <r>
          <rPr>
            <sz val="9"/>
            <color indexed="81"/>
            <rFont val="Tahoma"/>
            <family val="2"/>
          </rPr>
          <t>Knowledge Areas are prefixed with the BABOK ® chapter Number for ease of use and learning.</t>
        </r>
      </text>
    </comment>
    <comment ref="B2" authorId="0" shapeId="0">
      <text>
        <r>
          <rPr>
            <sz val="9"/>
            <color indexed="81"/>
            <rFont val="Tahoma"/>
            <family val="2"/>
          </rPr>
          <t>Guidelines and Tools are required for the Business Analysis Task. 
The Business Analyst uses the Guidelines and Tools as resources required to transform the Task's Inputs into Task Outputs.
BABOK (r) 1.4.3.5 page 7
. "A Guideline provides instructions or descriptions on Why or how to undertake a Task."
. "A Tool is something used to undertake a Task."
BABOK (r) 1.4.3 page 6
"Business Analysts perform tasks from all knowledge areas sequentially, iteratively, or simultaneously. The BABOK(r) guide does not prescribe a process or an order in which tasks are performed. 
Tasks may be performed in any order, as long as the necessary inputs or task are present."
Though "Guidelines and Tools" (G&amp;T) are required in order to process the Tasks, in this workbook, the readiness of G&amp;T is not made mandatory for the completion of the Task, transforming Inputs into Outputs, due to the dependencies of some of the G&amp;T which are the Output of other BA Tasks. These dependencies are handled by the Business Analyst ro resolve their inter-relations, not representable in a worksheet as they may result in recursive dependencies.
Colors legend:
- Green:  input ready
- Amber: input partially ready
- Red:     input not ready
Guidelines &amp; Tools without a number are external or pre-existant to BA activity.
Each "Guidelines &amp; Tools status" originates either from:
- Business Analysis "Task Outputs", resulting from the work accomplished by the Business Analyst, either in status "ready", "partially ready" or "not ready". 
BABOK (r) v3 1.4.3.5 page 7 "Guidelines and Tools can include outputs of other tasks.
- "external Guidelines &amp; Tools" are considered in this worksheet as ready by definition, as they do not depend on Business Analyst work defined in  BABOK(r) v3.</t>
        </r>
      </text>
    </comment>
    <comment ref="D2" authorId="0" shapeId="0">
      <text>
        <r>
          <rPr>
            <sz val="9"/>
            <color indexed="81"/>
            <rFont val="Tahoma"/>
            <family val="2"/>
          </rPr>
          <t>Inputs are the elements required for the Business Analysis Task. 
The Business Analyst uses the Inputs by running the task, to transform Task Inputs into Task Outputs.
BABOK (r) 1.4.3.3 page 6: "The input only needs to be sufficiently complete to allow successive work to begin."
Inputs without a number are external or pre-existant to BA activity.
Colors legend:
- Green:  input ready
- Amber: input partially ready
- Red:     input not ready
Each "Input status" originates either from:
- Business Analysis "Task Outputs", resulting from the work accomplished by the Business Analyst, either in status "ready", "partially ready" or "not ready".
- "external inputs", which are considered ready by definition in this worksheet as they do not depend on Business Analyst work defined in Babok v3.</t>
        </r>
      </text>
    </comment>
    <comment ref="G2" authorId="0" shapeId="0">
      <text>
        <r>
          <rPr>
            <b/>
            <sz val="9"/>
            <color indexed="81"/>
            <rFont val="Tahoma"/>
            <family val="2"/>
          </rPr>
          <t xml:space="preserve">HOW TO RUN THE TASKS:
</t>
        </r>
        <r>
          <rPr>
            <sz val="9"/>
            <color indexed="81"/>
            <rFont val="Tahoma"/>
            <family val="2"/>
          </rPr>
          <t>1. A the Business Analyst, choose in the list any task you want to start working on, define its "task run status" as "1", to indicate you have started work, independently on the tasks input status. You may start wok on as many Tasks as you need, at any point in time, without any chronological consideration. All tasks where run status is "1" generate outputs in status "amber" (=work in progress).
2. You can gradually complete your BA work on all tasks where the Input status is "Green" (="Ready"), by setting the status to "2" "= fully run; task complete". The completed tasks' Outputs go green too and are immediately available as "green" ("ready") Inputs for more tasks to be worked at.
3. To restart a BA Initiative, reset all run statuses to "0" (zero).</t>
        </r>
      </text>
    </comment>
    <comment ref="H2" authorId="0" shapeId="0">
      <text>
        <r>
          <rPr>
            <sz val="9"/>
            <color indexed="81"/>
            <rFont val="Tahoma"/>
            <family val="2"/>
          </rPr>
          <t>This "Status" item/concept only exists in this worksheet. It is not an artefact of IIBA(r) nor BABOK (r).
This status indicates the overall readiness of each individual Task, dependant on the status of each of the Inputs required to run the task.
- Green: all task inputs are ready.
- Amber: some task inputs are ready or partially ready.
- Red: no task input is ready.</t>
        </r>
      </text>
    </comment>
    <comment ref="J2" authorId="0" shapeId="0">
      <text>
        <r>
          <rPr>
            <sz val="9"/>
            <color indexed="81"/>
            <rFont val="Tahoma"/>
            <family val="2"/>
          </rPr>
          <t>The Business Analyst indicates which Task he has totally, partially or not run yet, by setting the Task's status:
Values legend:
0 = task not run
1 = task partially run
2 = full run, task complete
Tasks may be initiated prior to their inputs being fully ready
Cf. Babok® guide v3, §1.4.3.8, page 7).
DISCLOSURE:
This spreadsheet does not verify statuses when "task run status" is changed backwards, i.e. either from 2 to 1, or from 1 to 0.</t>
        </r>
      </text>
    </comment>
    <comment ref="K2" authorId="0" shapeId="0">
      <text>
        <r>
          <rPr>
            <sz val="9"/>
            <color indexed="81"/>
            <rFont val="Tahoma"/>
            <family val="2"/>
          </rPr>
          <t>- Outputs status reflects whether the Business Analyst has fully, partially ot not yet run the Task.
- A Task may generate one or more outputs.
- Any output can only be the result of a single task.
- Some outputs are used as "Guidelines &amp; Tools" within other tasks, rather than as an "Inputs" to those tasks.
(Cf. Babok® Guide v3, §1.4.3.5, page 7)</t>
        </r>
      </text>
    </comment>
    <comment ref="D35" authorId="0" shapeId="0">
      <text>
        <r>
          <rPr>
            <sz val="9"/>
            <color indexed="81"/>
            <rFont val="Tahoma"/>
            <family val="2"/>
          </rPr>
          <t>Cf. Babok® v3 §3.1.3 Page 24 "It is necessary to consider what is known about the need at the time of planning"</t>
        </r>
      </text>
    </comment>
    <comment ref="K35" authorId="0" shapeId="0">
      <text>
        <r>
          <rPr>
            <sz val="9"/>
            <color indexed="81"/>
            <rFont val="Tahoma"/>
            <family val="2"/>
          </rPr>
          <t>This output is used within the "Guidelines &amp; Tools" in Tasks: 
4.1 Prepare for Elicitation
4.2 Conduct Elicitation
4.4 Communicate BA Information
4.5 Manage Stakeholder Collaboration
6.1 Analyse Current State
6.4 Define Change Strategy
6.3 Assess Risks</t>
        </r>
      </text>
    </comment>
    <comment ref="B36" authorId="0" shapeId="0">
      <text>
        <r>
          <rPr>
            <sz val="9"/>
            <color indexed="81"/>
            <rFont val="Tahoma"/>
            <family val="2"/>
          </rPr>
          <t xml:space="preserve">This "Guideline &amp; Tool" (G&amp;T) can only be in a "ready" status once Task "3.5 Identify BA Performance Improvements" is completed.
Yet, 3.5 Task's Input "3.1 BA Approach" actually depends on "3.1 Plan BA Approach" Task's Output. 
Both Tasks depend on each-other's progressive completion.
</t>
        </r>
      </text>
    </comment>
    <comment ref="B40" authorId="0" shapeId="0">
      <text>
        <r>
          <rPr>
            <sz val="9"/>
            <color indexed="81"/>
            <rFont val="Tahoma"/>
            <family val="2"/>
          </rPr>
          <t>This "Guideline and Tool" (G&amp;T) status is also recursive with task 3.2, as that Task depends on Task 3.1's Output:
In order to break this recursive dependency, the Task's Status cannot be dependent on this G&amp;T fully "ready" status.</t>
        </r>
      </text>
    </comment>
    <comment ref="D41" authorId="0" shapeId="0">
      <text>
        <r>
          <rPr>
            <sz val="9"/>
            <color indexed="81"/>
            <rFont val="Tahoma"/>
            <family val="2"/>
          </rPr>
          <t>Cf. Babok v3 §3.2.3 page 31 "understanding the business need and the parts of the enterprise that it affects helps in the identification of stakeholders."</t>
        </r>
      </text>
    </comment>
    <comment ref="K41" authorId="0" shapeId="0">
      <text>
        <r>
          <rPr>
            <sz val="9"/>
            <color indexed="81"/>
            <rFont val="Tahoma"/>
            <family val="2"/>
          </rPr>
          <t>This output is used within the "Guidelines &amp; Tools" in Tasks: 
3.1 Plan Business Analysis Approach
4.2 Conduct Elicitation
6.3 Assess Risks</t>
        </r>
      </text>
    </comment>
    <comment ref="K46" authorId="0" shapeId="0">
      <text>
        <r>
          <rPr>
            <sz val="9"/>
            <color indexed="81"/>
            <rFont val="Tahoma"/>
            <family val="2"/>
          </rPr>
          <t>This output is used within the "Guidelines &amp; Tools" in Tasks: 
5.3 Prioritize Requirements
5.4 Assess Requirements Changes
5.5 Approve Requirements</t>
        </r>
      </text>
    </comment>
    <comment ref="K52" authorId="0" shapeId="0">
      <text>
        <r>
          <rPr>
            <sz val="9"/>
            <color indexed="81"/>
            <rFont val="Tahoma"/>
            <family val="2"/>
          </rPr>
          <t xml:space="preserve">This output is used within the "Guidelines &amp; Tools" in Tasks: 
4.4 Communicate BA Information
5.1 Trace Requirements
5.2 Maintain Requirements
</t>
        </r>
      </text>
    </comment>
    <comment ref="K59" authorId="0" shapeId="0">
      <text>
        <r>
          <rPr>
            <sz val="9"/>
            <color indexed="81"/>
            <rFont val="Tahoma"/>
            <family val="2"/>
          </rPr>
          <t>This output is used within the "Guidelines &amp; Tools" in Tasks: 
3.1 Plan BA Approach
3.2 Plan Stakeholder Engagement
3.3 Plan BA Governance
3.4 Plan BA Information Management</t>
        </r>
      </text>
    </comment>
    <comment ref="D62" authorId="0" shapeId="0">
      <text>
        <r>
          <rPr>
            <sz val="9"/>
            <color indexed="81"/>
            <rFont val="Tahoma"/>
            <family val="2"/>
          </rPr>
          <t>Cf. Babok® v3 §4.1.3 page 57 "… there must be some need that exists, even if it has not et been fully elicited or understood".</t>
        </r>
      </text>
    </comment>
    <comment ref="K62" authorId="0" shapeId="0">
      <text>
        <r>
          <rPr>
            <sz val="9"/>
            <color indexed="81"/>
            <rFont val="Tahoma"/>
            <family val="2"/>
          </rPr>
          <t>This output is used within the "Guidelines &amp; Tools" in Tasks: 
4.3 Confirm Elicitation Results</t>
        </r>
      </text>
    </comment>
    <comment ref="K75" authorId="0" shapeId="0">
      <text>
        <r>
          <rPr>
            <sz val="9"/>
            <color indexed="81"/>
            <rFont val="Tahoma"/>
            <family val="2"/>
          </rPr>
          <t>No other task uses this output as an input.</t>
        </r>
      </text>
    </comment>
    <comment ref="K79" authorId="0" shapeId="0">
      <text>
        <r>
          <rPr>
            <sz val="9"/>
            <color indexed="81"/>
            <rFont val="Tahoma"/>
            <family val="2"/>
          </rPr>
          <t>No other task uses this output as an input.</t>
        </r>
      </text>
    </comment>
    <comment ref="D86" authorId="0" shapeId="0">
      <text>
        <r>
          <rPr>
            <sz val="9"/>
            <color indexed="81"/>
            <rFont val="Tahoma"/>
            <family val="2"/>
          </rPr>
          <t xml:space="preserve">Input = Requirements at different levels, as soon as they have been specified.
Babok v3 does not define "Requirements" ("in different levels")  statuses dependencies for tasks 5.1; 5.2; 5.3 and 5.4.
</t>
        </r>
        <r>
          <rPr>
            <b/>
            <sz val="9"/>
            <color indexed="81"/>
            <rFont val="Tahoma"/>
            <family val="2"/>
          </rPr>
          <t>DISCLOSURE:</t>
        </r>
        <r>
          <rPr>
            <sz val="9"/>
            <color indexed="81"/>
            <rFont val="Tahoma"/>
            <family val="2"/>
          </rPr>
          <t xml:space="preserve">
In order for this excel spreadsheet to be functional, the following is a free interpretation for the inter-dependencies of "Requirements" tasks in any </t>
        </r>
        <r>
          <rPr>
            <i/>
            <sz val="9"/>
            <color indexed="81"/>
            <rFont val="Tahoma"/>
            <family val="2"/>
          </rPr>
          <t>undefined</t>
        </r>
        <r>
          <rPr>
            <sz val="9"/>
            <color indexed="81"/>
            <rFont val="Tahoma"/>
            <family val="2"/>
          </rPr>
          <t xml:space="preserve"> status. The following input status inter-dependencies (colors) does not belong to Babok:
Tasks 5.1; 5.2; 5.3 and 5.4:
- "Requirements" (in any state) initial status prior to Business Analyst work is "red": Not Ready.
- "Requirements" (in any state) status is "amber" if any of the following reuirements outputs is "partially ready" (work has started):
   5.1 Requirements (traced)
   5.2 Requirements (maintained)
   5.3 Requirements (prioritised)
   7.1 Requirements (specified and modeled)
- "Requirements" (in any state) is "green" if "Requirements (validated)" is "green", meaning they are complete.</t>
        </r>
      </text>
    </comment>
    <comment ref="K86" authorId="0" shapeId="0">
      <text>
        <r>
          <rPr>
            <sz val="9"/>
            <color indexed="81"/>
            <rFont val="Tahoma"/>
            <family val="2"/>
          </rPr>
          <t xml:space="preserve">No other task uses this output as an input.
</t>
        </r>
      </text>
    </comment>
    <comment ref="D87" authorId="0" shapeId="0">
      <text>
        <r>
          <rPr>
            <sz val="9"/>
            <color indexed="81"/>
            <rFont val="Tahoma"/>
            <family val="2"/>
          </rPr>
          <t>Input = Designs at different levels, as soon as they have been specified.
Cf Babok v3 §7.1.2 page 137:
when focusing on the need, outputs are "requirements";
when focusing on the solution, outputs are "designs".</t>
        </r>
      </text>
    </comment>
    <comment ref="K87" authorId="0" shapeId="0">
      <text>
        <r>
          <rPr>
            <sz val="9"/>
            <color indexed="81"/>
            <rFont val="Tahoma"/>
            <family val="2"/>
          </rPr>
          <t xml:space="preserve">No other task uses this output as an input.
</t>
        </r>
      </text>
    </comment>
    <comment ref="D92" authorId="0" shapeId="0">
      <text>
        <r>
          <rPr>
            <sz val="9"/>
            <color indexed="81"/>
            <rFont val="Tahoma"/>
            <family val="2"/>
          </rPr>
          <t>Input = Requirements at different levels, as soon as they have been specified.
when focusing on the need, outputs are "requirements";
when focusing on the solution, outputs are "designs".</t>
        </r>
      </text>
    </comment>
    <comment ref="K92" authorId="0" shapeId="0">
      <text>
        <r>
          <rPr>
            <sz val="9"/>
            <color indexed="81"/>
            <rFont val="Tahoma"/>
            <family val="2"/>
          </rPr>
          <t xml:space="preserve">No other task uses this output as an input.
</t>
        </r>
      </text>
    </comment>
    <comment ref="D93" authorId="0" shapeId="0">
      <text>
        <r>
          <rPr>
            <sz val="9"/>
            <color indexed="81"/>
            <rFont val="Tahoma"/>
            <family val="2"/>
          </rPr>
          <t>Input = Designs at different levels, as soon as they have been specified.
Cf Babok v3 §7.1.2 page 137:
when focusing on the need, outputs are "requirements";
when focusing on the solution, outputs are "designs".</t>
        </r>
      </text>
    </comment>
    <comment ref="K93" authorId="0" shapeId="0">
      <text>
        <r>
          <rPr>
            <sz val="9"/>
            <color indexed="81"/>
            <rFont val="Tahoma"/>
            <family val="2"/>
          </rPr>
          <t xml:space="preserve">No other task uses this output as an input.
</t>
        </r>
      </text>
    </comment>
    <comment ref="D95" authorId="0" shapeId="0">
      <text>
        <r>
          <rPr>
            <sz val="9"/>
            <color indexed="81"/>
            <rFont val="Tahoma"/>
            <family val="2"/>
          </rPr>
          <t>Input = Requirements at different levels, as soon as they have been specified.
when focusing on the need, outputs are "requirements";
when focusing on the solution, outputs are "designs".</t>
        </r>
      </text>
    </comment>
    <comment ref="K95" authorId="0" shapeId="0">
      <text>
        <r>
          <rPr>
            <sz val="9"/>
            <color indexed="81"/>
            <rFont val="Tahoma"/>
            <family val="2"/>
          </rPr>
          <t>This output is used within the "Guidelines &amp; Tools" in Task: 
7.5 Design Options</t>
        </r>
      </text>
    </comment>
    <comment ref="D96" authorId="0" shapeId="0">
      <text>
        <r>
          <rPr>
            <sz val="9"/>
            <color indexed="81"/>
            <rFont val="Tahoma"/>
            <family val="2"/>
          </rPr>
          <t>Input = Designs at different levels, as soon as they have been specified.
Cf Babok v3 §7.1.2 page 137:
when focusing on the need, outputs are "requirements";
when focusing on the solution, outputs are "designs".</t>
        </r>
      </text>
    </comment>
    <comment ref="D104" authorId="0" shapeId="0">
      <text>
        <r>
          <rPr>
            <sz val="9"/>
            <color indexed="81"/>
            <rFont val="Tahoma"/>
            <family val="2"/>
          </rPr>
          <t>Input = Requirements at different levels, as soon as they have been specified.
when focusing on the need, outputs are "requirements";
when focusing on the solution, outputs are "designs".</t>
        </r>
      </text>
    </comment>
    <comment ref="K104" authorId="0" shapeId="0">
      <text>
        <r>
          <rPr>
            <sz val="9"/>
            <color indexed="81"/>
            <rFont val="Tahoma"/>
            <family val="2"/>
          </rPr>
          <t>No other task uses this output as an input.</t>
        </r>
        <r>
          <rPr>
            <b/>
            <sz val="9"/>
            <color indexed="81"/>
            <rFont val="Tahoma"/>
            <family val="2"/>
          </rPr>
          <t xml:space="preserve">
</t>
        </r>
      </text>
    </comment>
    <comment ref="D105" authorId="0" shapeId="0">
      <text>
        <r>
          <rPr>
            <sz val="9"/>
            <color indexed="81"/>
            <rFont val="Tahoma"/>
            <family val="2"/>
          </rPr>
          <t>Input = Designs at different levels, as soon as they have been specified.
Cf Babok v3 §7.1.2 page 137:
when focusing on the need, outputs are "requirements";
when focusing on the solution, outputs are "designs".</t>
        </r>
      </text>
    </comment>
    <comment ref="K105" authorId="0" shapeId="0">
      <text>
        <r>
          <rPr>
            <sz val="9"/>
            <color indexed="81"/>
            <rFont val="Tahoma"/>
            <family val="2"/>
          </rPr>
          <t>No other task uses this output as an input.</t>
        </r>
        <r>
          <rPr>
            <b/>
            <sz val="9"/>
            <color indexed="81"/>
            <rFont val="Tahoma"/>
            <family val="2"/>
          </rPr>
          <t xml:space="preserve">
</t>
        </r>
      </text>
    </comment>
    <comment ref="K114" authorId="0" shapeId="0">
      <text>
        <r>
          <rPr>
            <sz val="9"/>
            <color indexed="81"/>
            <rFont val="Tahoma"/>
            <family val="2"/>
          </rPr>
          <t xml:space="preserve">No other task uses this output as an input.
</t>
        </r>
      </text>
    </comment>
    <comment ref="D115" authorId="0" shapeId="0">
      <text>
        <r>
          <rPr>
            <sz val="9"/>
            <color indexed="81"/>
            <rFont val="Tahoma"/>
            <family val="2"/>
          </rPr>
          <t>Input = Designs at different levels, as soon as they have been specified.
Cf Babok v3 §7.1.2 page 137:
when focusing on the need, outputs are "requirements";
when focusing on the solution, outputs are "designs".</t>
        </r>
      </text>
    </comment>
    <comment ref="K115" authorId="0" shapeId="0">
      <text>
        <r>
          <rPr>
            <sz val="9"/>
            <color indexed="81"/>
            <rFont val="Tahoma"/>
            <family val="2"/>
          </rPr>
          <t xml:space="preserve">No other task uses this output as an input.
</t>
        </r>
      </text>
    </comment>
    <comment ref="A121"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G121" authorId="1" shapeId="0">
      <text>
        <r>
          <rPr>
            <sz val="9"/>
            <color indexed="81"/>
            <rFont val="Tahoma"/>
            <family val="2"/>
          </rPr>
          <t>BA starting Task candidate. (c.f. BABOK 1.4.3 page 6)</t>
        </r>
      </text>
    </comment>
    <comment ref="K121" authorId="0" shapeId="0">
      <text>
        <r>
          <rPr>
            <sz val="9"/>
            <color indexed="81"/>
            <rFont val="Tahoma"/>
            <family val="2"/>
          </rPr>
          <t>This output is used within the "Guidelines &amp; Tools" in Tasks: 
3.2 Plan Stakeholder Engagement
3.3 Plan BA Governance
6.2 Define Future State
6.3 Assess Risks
7.6 Analyze Potential Value and Recommend Solution
8.5 Recommend Actions to Increase Solution Value</t>
        </r>
      </text>
    </comment>
    <comment ref="M121"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K130" authorId="0" shapeId="0">
      <text>
        <r>
          <rPr>
            <sz val="9"/>
            <color indexed="81"/>
            <rFont val="Tahoma"/>
            <family val="2"/>
          </rPr>
          <t>This output is used within the "Guidelines &amp; Tools" in Tasks: 
4.1 Prepare for Elicitation
4.5 Manage Stakeholder Collaboration
7.3 Validate Requirements
7.6 Analyze Potential Value and Recommend Solution
8.4 Assess Enterprise Limitations
8.5 Recommend Actions to Increase Solution Value</t>
        </r>
      </text>
    </comment>
    <comment ref="K131" authorId="0" shapeId="0">
      <text>
        <r>
          <rPr>
            <sz val="9"/>
            <color indexed="81"/>
            <rFont val="Tahoma"/>
            <family val="2"/>
          </rPr>
          <t>This output is used within the "Guidelines &amp; Tools" in Tasks: 
4.5 Manage Stakeholder Collaboration
6.3 Assess Risks
7.3 Validate Requirements
7.5 Define Design Options
7.6 Analyze Potential Value and Recommend Solution
8.1 Measure Solution Performance
8.2 Analyze Performance Measures
8.4 Assess Enterprise Limitations</t>
        </r>
      </text>
    </comment>
    <comment ref="K132" authorId="0" shapeId="0">
      <text>
        <r>
          <rPr>
            <sz val="9"/>
            <color indexed="81"/>
            <rFont val="Tahoma"/>
            <family val="2"/>
          </rPr>
          <t>This output is used within the "Guidelines &amp; Tools" in Tasks: 
4.1 Prepare for Elicitation
7.3 Validate Requirements</t>
        </r>
      </text>
    </comment>
    <comment ref="K134" authorId="0" shapeId="0">
      <text>
        <r>
          <rPr>
            <sz val="9"/>
            <color indexed="81"/>
            <rFont val="Tahoma"/>
            <family val="2"/>
          </rPr>
          <t>This output is used within the "Guidelines &amp; Tools" in Tasks: 
4.5 Manage Stakeholder Collaboration
7.6 Analyze Potential Value and Recommend Solution
8.2 Analyze Performance Measures
8.3 Assess Solution Limitations
8.4 Assess Enterprise Limitations</t>
        </r>
      </text>
    </comment>
    <comment ref="K147" authorId="0" shapeId="0">
      <text>
        <r>
          <rPr>
            <sz val="9"/>
            <color indexed="81"/>
            <rFont val="Tahoma"/>
            <family val="2"/>
          </rPr>
          <t>This output is used within the "Guidelines &amp; Tools" in Tasks: 
3.2 Plan Stakeholder Engagement
5.3 Prioritize Requirements
5.4 Assess Requirements Changes
5.5 Approve Requirements
6.3 Assess Risks
8.1 Measure Solution Performance
8.2 Analyze Performance Measures
8.3 Assess Solution Limitations
8.4 Assess Enterprise Limitations</t>
        </r>
      </text>
    </comment>
    <comment ref="K148" authorId="0" shapeId="0">
      <text>
        <r>
          <rPr>
            <sz val="9"/>
            <color indexed="81"/>
            <rFont val="Tahoma"/>
            <family val="2"/>
          </rPr>
          <t xml:space="preserve">This output is used within the "Guidelines &amp; Tools" in Tasks: 
5.3 Prioritize Requirements
5.4 Assess Requirements Changes
5.5 Approve Requirements
7.1 Specify and Model Requirements
7.3 Validate Requirements
7.5 Define Design Options
7.6 Analyze Potential Value and Recommend Solutions
8.1 Measure Solution Performance
8.2 Analyze Performance Measures
8.3 Assess Solution Limitations
8.4 Assess Enterprise Limitations
8.5 Recommend Actions to Increase Solution Value
</t>
        </r>
      </text>
    </comment>
    <comment ref="A154"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D154" authorId="0" shapeId="0">
      <text>
        <r>
          <rPr>
            <sz val="9"/>
            <color indexed="81"/>
            <rFont val="Tahoma"/>
            <family val="2"/>
          </rPr>
          <t>Cf. Babok v3 §7.1.3 "Elicitation Results (Any state)".
Babok "Elicitation Results" do exist in only two states: 
- 4.2 "Elicitation Results (unconfirmed)
- 4.3 "Elicitation Results (confirmed)</t>
        </r>
      </text>
    </comment>
    <comment ref="M154"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D155" authorId="0" shapeId="0">
      <text>
        <r>
          <rPr>
            <sz val="9"/>
            <color indexed="81"/>
            <rFont val="Tahoma"/>
            <family val="2"/>
          </rPr>
          <t xml:space="preserve">Cf. Babok v3 §7.1.3 "Elicitation Results (Any state)".
Babok "Elicitation Results" do exist in only two states: 
- 4.2 "Elicitation Results (unconfirmed)
- 4.3 "Elicitation Results (confirmed)
</t>
        </r>
      </text>
    </comment>
    <comment ref="K163" authorId="0" shapeId="0">
      <text>
        <r>
          <rPr>
            <sz val="9"/>
            <color indexed="81"/>
            <rFont val="Tahoma"/>
            <family val="2"/>
          </rPr>
          <t xml:space="preserve">This output is used within the "Guidelines &amp; Tools" in Task: 
8.1 Measure Solution Performance
</t>
        </r>
      </text>
    </comment>
    <comment ref="D168" authorId="0" shapeId="0">
      <text>
        <r>
          <rPr>
            <sz val="9"/>
            <color indexed="81"/>
            <rFont val="Tahoma"/>
            <family val="2"/>
          </rPr>
          <t>Input = Requirements at any state, as soon as they have been specified.
"Requirements (any state)" = 
requirements 5.1; 5.2; 5.3; 5.5; 7.1; 7.2; 7.3.</t>
        </r>
      </text>
    </comment>
    <comment ref="K168" authorId="0" shapeId="0">
      <text>
        <r>
          <rPr>
            <sz val="9"/>
            <color indexed="81"/>
            <rFont val="Tahoma"/>
            <family val="2"/>
          </rPr>
          <t>This output is used within the "Guidelines &amp; Tools" in Tasks: 
5.3 Prioritize Requirements
5.4 Assess Requirements Changes
7.1 Specify and Model Requirements</t>
        </r>
      </text>
    </comment>
    <comment ref="K174" authorId="0" shapeId="0">
      <text>
        <r>
          <rPr>
            <sz val="9"/>
            <color indexed="81"/>
            <rFont val="Tahoma"/>
            <family val="2"/>
          </rPr>
          <t>This output is used within the "Guidelines &amp; Tools" in Task: 
6.4 Define Change Strategy</t>
        </r>
      </text>
    </comment>
    <comment ref="K182" authorId="0" shapeId="0">
      <text>
        <r>
          <rPr>
            <sz val="9"/>
            <color indexed="81"/>
            <rFont val="Tahoma"/>
            <family val="2"/>
          </rPr>
          <t>No other task uses this output as an Input.</t>
        </r>
        <r>
          <rPr>
            <b/>
            <sz val="9"/>
            <color indexed="81"/>
            <rFont val="Tahoma"/>
            <family val="2"/>
          </rPr>
          <t xml:space="preserve">
</t>
        </r>
        <r>
          <rPr>
            <sz val="9"/>
            <color indexed="81"/>
            <rFont val="Tahoma"/>
            <family val="2"/>
          </rPr>
          <t>This output is used within the "Guidelines &amp; Tools" in Task: 
6.4 Define Change Strategy</t>
        </r>
      </text>
    </comment>
    <comment ref="A189"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G189" authorId="1" shapeId="0">
      <text>
        <r>
          <rPr>
            <sz val="9"/>
            <color indexed="81"/>
            <rFont val="Tahoma"/>
            <family val="2"/>
          </rPr>
          <t>BA starting Task candidate. (c.f. BABOK 1.4.3 page 6)</t>
        </r>
      </text>
    </comment>
    <comment ref="K189" authorId="0" shapeId="0">
      <text>
        <r>
          <rPr>
            <sz val="9"/>
            <color indexed="81"/>
            <rFont val="Tahoma"/>
            <family val="2"/>
          </rPr>
          <t>This output is used within the "Guidelines &amp; Tools" in Tasks: 
6.1 Analyze Current State</t>
        </r>
      </text>
    </comment>
    <comment ref="M189" authorId="0" shapeId="0">
      <text>
        <r>
          <rPr>
            <sz val="9"/>
            <color indexed="81"/>
            <rFont val="Tahoma"/>
            <family val="2"/>
          </rPr>
          <t>This Knowledge Area is defined as delivering "Business Value" before, during and after the life cycle of a project.
Cf. Babok ® §1.1, page 2
and Figure 1.4.1 inner circle, page 5</t>
        </r>
      </text>
    </comment>
    <comment ref="K201" authorId="0" shapeId="0">
      <text>
        <r>
          <rPr>
            <sz val="9"/>
            <color indexed="81"/>
            <rFont val="Tahoma"/>
            <family val="2"/>
          </rPr>
          <t>This output is used within the "Guidelines &amp; Tools" in Tasks: 
6.1 Analyze Current State</t>
        </r>
      </text>
    </comment>
    <comment ref="K206" authorId="0" shapeId="0">
      <text>
        <r>
          <rPr>
            <sz val="9"/>
            <color indexed="81"/>
            <rFont val="Tahoma"/>
            <family val="2"/>
          </rPr>
          <t>This output is used within the "Guidelines &amp; Tools" in Tasks: 
6.1 Analyze Current State</t>
        </r>
      </text>
    </comment>
    <comment ref="K214" authorId="0" shapeId="0">
      <text>
        <r>
          <rPr>
            <sz val="9"/>
            <color indexed="81"/>
            <rFont val="Tahoma"/>
            <family val="2"/>
          </rPr>
          <t>No other task uses this output as an input.
This output is used within the "Guidelines &amp; Tools" in Tasks: 
4.5 Manage Stakeholder Collaboration</t>
        </r>
      </text>
    </comment>
  </commentList>
</comments>
</file>

<file path=xl/sharedStrings.xml><?xml version="1.0" encoding="utf-8"?>
<sst xmlns="http://schemas.openxmlformats.org/spreadsheetml/2006/main" count="286" uniqueCount="123">
  <si>
    <t>Inputs</t>
  </si>
  <si>
    <t>Task #</t>
  </si>
  <si>
    <t>Task run status</t>
  </si>
  <si>
    <t>Outputs</t>
  </si>
  <si>
    <t>Needs</t>
  </si>
  <si>
    <t>Requirements</t>
  </si>
  <si>
    <t>Designs</t>
  </si>
  <si>
    <t>Proposed Change</t>
  </si>
  <si>
    <t>Influences (Internal and External)</t>
  </si>
  <si>
    <t>Implemented Solution (external)</t>
  </si>
  <si>
    <t>3.1 Plan BA Approach</t>
  </si>
  <si>
    <t>3.1 BA Approach</t>
  </si>
  <si>
    <t>3.2 Plan Stakeholder Engagement</t>
  </si>
  <si>
    <t>3.2 Stakeholder Engagement Approach</t>
  </si>
  <si>
    <t>3.3 Plan BA Governance</t>
  </si>
  <si>
    <t>3.3 Governance Approach</t>
  </si>
  <si>
    <t>3.4 Plan BA Information Mgmt</t>
  </si>
  <si>
    <t>3.4 Information Mgmt Approach</t>
  </si>
  <si>
    <t>3.5 Identify BA Performance Improvements</t>
  </si>
  <si>
    <t>4.1 Prepare for Elicitation</t>
  </si>
  <si>
    <t>4.1 Elicitation Activity Plan</t>
  </si>
  <si>
    <t>4.2 Conduct Elicitation</t>
  </si>
  <si>
    <t>4.2 Elicitation Results (unconfirmed)</t>
  </si>
  <si>
    <t>4.3 Confirm Elicitation Results</t>
  </si>
  <si>
    <t>4.3 Elicitation Results (confirmed)</t>
  </si>
  <si>
    <t>4.4 Communicate Business Analysis Information</t>
  </si>
  <si>
    <t>4.5 Manage Stakeholder Collaboration</t>
  </si>
  <si>
    <t>4.5 Stakeholder Engagement</t>
  </si>
  <si>
    <t>5.1 Trace Requirements</t>
  </si>
  <si>
    <t>5.1 Requirements (traced)</t>
  </si>
  <si>
    <t>5.1 Designs (traced)</t>
  </si>
  <si>
    <t>5.2 Maintain Requirements</t>
  </si>
  <si>
    <t>5.2 Requirements (maintained)</t>
  </si>
  <si>
    <t>5.2 Designs (maintained)</t>
  </si>
  <si>
    <t>5.3 Prioritize Requirements</t>
  </si>
  <si>
    <t>5.3 Requirements (prioritised)</t>
  </si>
  <si>
    <t>5.3 Designs (prioritised)</t>
  </si>
  <si>
    <t>5.4 Assess Requirements Changes</t>
  </si>
  <si>
    <t>5.4 Requirements Change Assessment</t>
  </si>
  <si>
    <t>5.4 Designs Change Assessment</t>
  </si>
  <si>
    <t>5.5 Approve Requirements</t>
  </si>
  <si>
    <t>6.1 Analyze Current State</t>
  </si>
  <si>
    <t>6.1 Current State Description</t>
  </si>
  <si>
    <t>6.1 Business Requirements</t>
  </si>
  <si>
    <t>6.2 Define Future State</t>
  </si>
  <si>
    <t>6.2 Business Objectives</t>
  </si>
  <si>
    <t>6.2 Future State Description</t>
  </si>
  <si>
    <t>6.2 Potential Value</t>
  </si>
  <si>
    <t>6.3 Assess Risks</t>
  </si>
  <si>
    <t>6.3 Risk analysis results</t>
  </si>
  <si>
    <t>6.4 Define Change Strategy</t>
  </si>
  <si>
    <t>6.4 Change Strategy</t>
  </si>
  <si>
    <t>6.4 Solution Scope</t>
  </si>
  <si>
    <t>7.1 Specify and Model Requirements</t>
  </si>
  <si>
    <t>7.1 Requirements (specified and modeled)</t>
  </si>
  <si>
    <t>7.2 Verify Requirements</t>
  </si>
  <si>
    <t>7.2 Requirements (verified)</t>
  </si>
  <si>
    <t>7.3 Validate Requirements</t>
  </si>
  <si>
    <t>7.3 Requirements (validated)</t>
  </si>
  <si>
    <t>7.4 Define Requirements Architecture</t>
  </si>
  <si>
    <t>7.4 Requirements Architecture</t>
  </si>
  <si>
    <t>7.5 Define Design Options</t>
  </si>
  <si>
    <t>7.5 Design Options</t>
  </si>
  <si>
    <t>7.6 Analyze Potential Value and Recommend Solution</t>
  </si>
  <si>
    <t>7.6 Solution Recommendation</t>
  </si>
  <si>
    <t>8.1 Measure Solution Performance</t>
  </si>
  <si>
    <t>8.1 Solution Performance Measures</t>
  </si>
  <si>
    <t>8.2 Analyze Performance Measures</t>
  </si>
  <si>
    <t>8.2 Solution Performance Analysis</t>
  </si>
  <si>
    <t>8.3 Assess Solution Limitations</t>
  </si>
  <si>
    <t>8.3 Solution Limitation</t>
  </si>
  <si>
    <t>8.4 Assess Enterprise Limitations</t>
  </si>
  <si>
    <t>8.4 Enterprise Limitation</t>
  </si>
  <si>
    <t>8.5 Recommend Actions to Increase Solution Value</t>
  </si>
  <si>
    <t>8.5 Recommended Actions</t>
  </si>
  <si>
    <t>Performance Objectives (external)</t>
  </si>
  <si>
    <t>BA Information</t>
  </si>
  <si>
    <t>4.4 BA Information (communicated)</t>
  </si>
  <si>
    <t>5.5 Requirements (approved)</t>
  </si>
  <si>
    <t>5.5 Designs (approved)</t>
  </si>
  <si>
    <t>Requirements (any state)</t>
  </si>
  <si>
    <t>Knowledge Areas</t>
  </si>
  <si>
    <t>3.5 BA Performance Assessment</t>
  </si>
  <si>
    <t xml:space="preserve">Richard ROMAN - www.SCANET.ch </t>
  </si>
  <si>
    <t>Inputs status</t>
  </si>
  <si>
    <t>Implemented or Constructed Solution (external)</t>
  </si>
  <si>
    <t>BABOK® Guide v3</t>
  </si>
  <si>
    <t>BABOK® Tasks Runner</t>
  </si>
  <si>
    <t>BABOK® Guide v3 - Tasks</t>
  </si>
  <si>
    <t>Guidelines &amp; Tools</t>
  </si>
  <si>
    <t>Business Policies</t>
  </si>
  <si>
    <t>Expert Judgment</t>
  </si>
  <si>
    <t>Methodologies and Frameworks</t>
  </si>
  <si>
    <t>[Mandatory zero value to display RGB dots]</t>
  </si>
  <si>
    <t>3. BA Planning and Monitoring</t>
  </si>
  <si>
    <t>4. Elicitation and Collaboration</t>
  </si>
  <si>
    <t>5. Requirements Lifecycle Mgmt</t>
  </si>
  <si>
    <t>6. Strategy Analysis</t>
  </si>
  <si>
    <t>7. Requirements Analysis and Design Definition</t>
  </si>
  <si>
    <t>8. Solution Evaluation</t>
  </si>
  <si>
    <t>Legal/Regulatory Information</t>
  </si>
  <si>
    <t>Information Management Tools</t>
  </si>
  <si>
    <t>Organizational Performance Standards</t>
  </si>
  <si>
    <t>Existing BA Information</t>
  </si>
  <si>
    <t>Supporting Materials</t>
  </si>
  <si>
    <t>6.3 Risk Analysis Results</t>
  </si>
  <si>
    <t>Domain Knowledge</t>
  </si>
  <si>
    <t>Requirements Mgmt Tools/Repository</t>
  </si>
  <si>
    <t>Business Constraints</t>
  </si>
  <si>
    <t>Organizational Strategy</t>
  </si>
  <si>
    <t>Solution Performance Goals</t>
  </si>
  <si>
    <t>Stakeholder Analysis Results</t>
  </si>
  <si>
    <t>Metrics and KPIs</t>
  </si>
  <si>
    <t>Identified Risks</t>
  </si>
  <si>
    <t>Modeling Notation/Standards</t>
  </si>
  <si>
    <t>Modeling Tools</t>
  </si>
  <si>
    <t>Requirements Life Cycle Mgmt Tools</t>
  </si>
  <si>
    <t>Architecture Management Software</t>
  </si>
  <si>
    <t>Existing Solutions</t>
  </si>
  <si>
    <t xml:space="preserve">IIBA® BABOK® Guide v3 Tasks Runner v1.4 - Richard ROMAN - www.SCANET.ch </t>
  </si>
  <si>
    <t xml:space="preserve"> v1.4</t>
  </si>
  <si>
    <t>Freely based on: International Institute of Business Analysis™ (IIBA®)</t>
  </si>
  <si>
    <r>
      <rPr>
        <b/>
        <sz val="16"/>
        <color rgb="FFEB8F15"/>
        <rFont val="Calibri"/>
        <family val="2"/>
        <scheme val="minor"/>
      </rPr>
      <t xml:space="preserve">Disclaimer: 
</t>
    </r>
    <r>
      <rPr>
        <sz val="16"/>
        <color rgb="FFEB8F15"/>
        <rFont val="Calibri"/>
        <family val="2"/>
        <scheme val="minor"/>
      </rPr>
      <t>This workbook is not - and does not intend to be - any formal or informal representation of IIBA® nor BABOK®. 
This workbook is a free and independant interpretation of the author's current understanding of BABOK®, without any liability.</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</si>
</sst>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0" tint="-4.9989318521683403E-2"/>
      <name val="Calibri"/>
      <family val="2"/>
      <scheme val="minor"/>
    </font>
    <font>
      <sz val="14"/>
      <color theme="1"/>
      <name val="Calibri"/>
      <family val="2"/>
      <scheme val="minor"/>
    </font>
    <font>
      <b/>
      <sz val="11"/>
      <color theme="0" tint="-4.9989318521683403E-2"/>
      <name val="Calibri"/>
      <family val="2"/>
      <scheme val="minor"/>
    </font>
    <font>
      <sz val="11"/>
      <color theme="0" tint="-4.9989318521683403E-2"/>
      <name val="Calibri"/>
      <family val="2"/>
      <scheme val="minor"/>
    </font>
    <font>
      <b/>
      <sz val="9"/>
      <color indexed="81"/>
      <name val="Tahoma"/>
      <family val="2"/>
    </font>
    <font>
      <sz val="9"/>
      <color indexed="81"/>
      <name val="Tahoma"/>
      <family val="2"/>
    </font>
    <font>
      <sz val="11"/>
      <color theme="0" tint="-0.499984740745262"/>
      <name val="Calibri"/>
      <family val="2"/>
      <scheme val="minor"/>
    </font>
    <font>
      <sz val="28"/>
      <color rgb="FFEB8F15"/>
      <name val="Calibri"/>
      <family val="2"/>
      <scheme val="minor"/>
    </font>
    <font>
      <sz val="11"/>
      <color rgb="FFEB8F15"/>
      <name val="Calibri"/>
      <family val="2"/>
      <scheme val="minor"/>
    </font>
    <font>
      <sz val="26"/>
      <color rgb="FFEB8F15"/>
      <name val="Calibri"/>
      <family val="2"/>
      <scheme val="minor"/>
    </font>
    <font>
      <b/>
      <sz val="72"/>
      <color rgb="FFEB8F15"/>
      <name val="Calibri"/>
      <family val="2"/>
      <scheme val="minor"/>
    </font>
    <font>
      <u/>
      <sz val="11"/>
      <color theme="10"/>
      <name val="Calibri"/>
      <family val="2"/>
      <scheme val="minor"/>
    </font>
    <font>
      <u/>
      <sz val="26"/>
      <color rgb="FFEB8F15"/>
      <name val="Calibri"/>
      <family val="2"/>
      <scheme val="minor"/>
    </font>
    <font>
      <i/>
      <sz val="9"/>
      <color indexed="81"/>
      <name val="Tahoma"/>
      <family val="2"/>
    </font>
    <font>
      <b/>
      <sz val="14"/>
      <color theme="5"/>
      <name val="Calibri"/>
      <family val="2"/>
      <scheme val="minor"/>
    </font>
    <font>
      <sz val="12"/>
      <color theme="0" tint="-4.9989318521683403E-2"/>
      <name val="Calibri"/>
      <family val="2"/>
      <scheme val="minor"/>
    </font>
    <font>
      <sz val="14"/>
      <color theme="0" tint="-4.9989318521683403E-2"/>
      <name val="Calibri"/>
      <family val="2"/>
      <scheme val="minor"/>
    </font>
    <font>
      <sz val="16"/>
      <color rgb="FFEB8F15"/>
      <name val="Calibri"/>
      <family val="2"/>
      <scheme val="minor"/>
    </font>
    <font>
      <b/>
      <sz val="16"/>
      <color rgb="FFEB8F15"/>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6" fillId="0" borderId="0" applyNumberFormat="0" applyFill="0" applyBorder="0" applyAlignment="0" applyProtection="0"/>
  </cellStyleXfs>
  <cellXfs count="173">
    <xf numFmtId="0" fontId="0" fillId="0" borderId="0" xfId="0"/>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3" borderId="34" xfId="0" applyFill="1" applyBorder="1" applyAlignment="1" applyProtection="1">
      <alignment horizontal="center" vertical="center"/>
    </xf>
    <xf numFmtId="0" fontId="12" fillId="0" borderId="0" xfId="0" applyFont="1" applyFill="1" applyAlignment="1">
      <alignment horizontal="center"/>
    </xf>
    <xf numFmtId="0" fontId="13" fillId="0" borderId="0" xfId="0" applyFont="1" applyFill="1"/>
    <xf numFmtId="0" fontId="4" fillId="4" borderId="27"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xf>
    <xf numFmtId="0" fontId="1" fillId="2" borderId="0" xfId="0" applyFont="1" applyFill="1" applyBorder="1" applyProtection="1"/>
    <xf numFmtId="0" fontId="8" fillId="5" borderId="23" xfId="0" applyFont="1" applyFill="1" applyBorder="1" applyAlignment="1" applyProtection="1">
      <alignment horizontal="center"/>
    </xf>
    <xf numFmtId="0" fontId="0" fillId="3" borderId="5" xfId="0" applyFill="1" applyBorder="1" applyAlignment="1" applyProtection="1">
      <alignment horizontal="center"/>
    </xf>
    <xf numFmtId="0" fontId="0" fillId="3" borderId="5" xfId="0" applyFill="1" applyBorder="1" applyProtection="1"/>
    <xf numFmtId="0" fontId="0" fillId="3" borderId="30" xfId="0" applyFill="1" applyBorder="1" applyAlignment="1" applyProtection="1">
      <alignment horizontal="right"/>
    </xf>
    <xf numFmtId="0" fontId="8" fillId="3" borderId="23" xfId="0" applyFont="1" applyFill="1" applyBorder="1" applyAlignment="1" applyProtection="1">
      <alignment horizontal="center"/>
    </xf>
    <xf numFmtId="0" fontId="8" fillId="3" borderId="6" xfId="0" applyFont="1" applyFill="1" applyBorder="1" applyAlignment="1" applyProtection="1">
      <alignment horizontal="center"/>
    </xf>
    <xf numFmtId="0" fontId="8" fillId="5" borderId="24" xfId="0" applyFont="1" applyFill="1" applyBorder="1" applyAlignment="1" applyProtection="1">
      <alignment horizontal="center"/>
    </xf>
    <xf numFmtId="0" fontId="0" fillId="3" borderId="9" xfId="0" applyFill="1" applyBorder="1" applyAlignment="1" applyProtection="1">
      <alignment horizontal="center"/>
    </xf>
    <xf numFmtId="0" fontId="0" fillId="3" borderId="9" xfId="0" applyFill="1" applyBorder="1" applyProtection="1"/>
    <xf numFmtId="0" fontId="0" fillId="3" borderId="31" xfId="0" applyFill="1" applyBorder="1" applyAlignment="1" applyProtection="1">
      <alignment horizontal="right"/>
    </xf>
    <xf numFmtId="0" fontId="8" fillId="3" borderId="24" xfId="0" applyFont="1" applyFill="1" applyBorder="1" applyAlignment="1" applyProtection="1">
      <alignment horizontal="center"/>
    </xf>
    <xf numFmtId="0" fontId="8" fillId="3" borderId="10" xfId="0" applyFont="1" applyFill="1" applyBorder="1" applyAlignment="1" applyProtection="1">
      <alignment horizontal="center"/>
    </xf>
    <xf numFmtId="0" fontId="8" fillId="3" borderId="25" xfId="0" applyFont="1" applyFill="1" applyBorder="1" applyAlignment="1" applyProtection="1">
      <alignment horizontal="center"/>
    </xf>
    <xf numFmtId="0" fontId="0" fillId="3" borderId="13" xfId="0" applyFill="1" applyBorder="1" applyAlignment="1" applyProtection="1">
      <alignment horizontal="center"/>
    </xf>
    <xf numFmtId="0" fontId="0" fillId="3" borderId="32" xfId="0" applyFill="1" applyBorder="1" applyAlignment="1" applyProtection="1">
      <alignment horizontal="right"/>
    </xf>
    <xf numFmtId="0" fontId="8" fillId="3" borderId="14" xfId="0" applyFont="1" applyFill="1" applyBorder="1" applyAlignment="1" applyProtection="1">
      <alignment horizontal="center"/>
    </xf>
    <xf numFmtId="0" fontId="8" fillId="3" borderId="22" xfId="0" applyFont="1" applyFill="1" applyBorder="1" applyAlignment="1" applyProtection="1">
      <alignment horizontal="center"/>
    </xf>
    <xf numFmtId="0" fontId="0" fillId="3" borderId="0" xfId="0" applyFill="1" applyBorder="1" applyAlignment="1" applyProtection="1">
      <alignment horizontal="center"/>
    </xf>
    <xf numFmtId="0" fontId="0" fillId="3" borderId="0" xfId="0" applyFill="1" applyBorder="1" applyProtection="1"/>
    <xf numFmtId="0" fontId="0" fillId="3" borderId="29" xfId="0" applyFill="1" applyBorder="1" applyAlignment="1" applyProtection="1">
      <alignment horizontal="right"/>
    </xf>
    <xf numFmtId="0" fontId="0" fillId="0" borderId="34" xfId="0" applyBorder="1" applyAlignment="1" applyProtection="1">
      <alignment horizontal="center" vertical="center"/>
    </xf>
    <xf numFmtId="0" fontId="8" fillId="3" borderId="11" xfId="0" applyFont="1" applyFill="1" applyBorder="1" applyAlignment="1" applyProtection="1">
      <alignment horizontal="center"/>
    </xf>
    <xf numFmtId="0" fontId="8" fillId="5" borderId="22" xfId="0" applyFont="1" applyFill="1" applyBorder="1" applyAlignment="1" applyProtection="1">
      <alignment horizontal="center"/>
    </xf>
    <xf numFmtId="0" fontId="8" fillId="3" borderId="26" xfId="0" applyFont="1" applyFill="1" applyBorder="1" applyAlignment="1" applyProtection="1">
      <alignment horizontal="center"/>
    </xf>
    <xf numFmtId="0" fontId="0" fillId="3" borderId="16" xfId="0" applyFill="1" applyBorder="1" applyAlignment="1" applyProtection="1">
      <alignment horizontal="center"/>
    </xf>
    <xf numFmtId="0" fontId="0" fillId="3" borderId="33" xfId="0" applyFill="1" applyBorder="1" applyAlignment="1" applyProtection="1">
      <alignment horizontal="right"/>
    </xf>
    <xf numFmtId="0" fontId="8" fillId="3" borderId="17" xfId="0" applyFont="1" applyFill="1" applyBorder="1" applyAlignment="1" applyProtection="1">
      <alignment horizontal="center"/>
    </xf>
    <xf numFmtId="0" fontId="0" fillId="3" borderId="0" xfId="0" applyFill="1" applyBorder="1" applyAlignment="1" applyProtection="1">
      <alignment horizontal="left" vertical="top"/>
    </xf>
    <xf numFmtId="0" fontId="8" fillId="5" borderId="25" xfId="0" applyFont="1" applyFill="1" applyBorder="1" applyAlignment="1" applyProtection="1">
      <alignment horizontal="center"/>
    </xf>
    <xf numFmtId="0" fontId="0" fillId="5" borderId="31" xfId="0" applyFill="1" applyBorder="1" applyProtection="1"/>
    <xf numFmtId="0" fontId="0" fillId="3" borderId="29" xfId="0" applyFill="1" applyBorder="1" applyProtection="1"/>
    <xf numFmtId="0" fontId="0" fillId="3" borderId="32" xfId="0" applyFill="1" applyBorder="1" applyProtection="1"/>
    <xf numFmtId="0" fontId="0" fillId="0" borderId="0" xfId="0" applyFill="1" applyAlignment="1" applyProtection="1">
      <alignment horizontal="center" vertical="center" textRotation="90" wrapText="1"/>
    </xf>
    <xf numFmtId="0" fontId="0" fillId="0" borderId="0" xfId="0" applyBorder="1" applyProtection="1"/>
    <xf numFmtId="0" fontId="8" fillId="0" borderId="22" xfId="0" applyFont="1" applyFill="1" applyBorder="1" applyAlignment="1" applyProtection="1">
      <alignment horizontal="center" vertical="top"/>
    </xf>
    <xf numFmtId="0" fontId="0" fillId="0" borderId="0" xfId="0" applyFill="1" applyAlignment="1" applyProtection="1">
      <alignment horizontal="center" vertical="top"/>
    </xf>
    <xf numFmtId="0" fontId="0" fillId="0" borderId="0" xfId="0" applyProtection="1"/>
    <xf numFmtId="0" fontId="0" fillId="0" borderId="29" xfId="0" applyBorder="1" applyAlignment="1" applyProtection="1">
      <alignment horizontal="right"/>
    </xf>
    <xf numFmtId="0" fontId="8" fillId="0" borderId="22" xfId="0" applyFont="1" applyBorder="1" applyAlignment="1" applyProtection="1">
      <alignment horizontal="center"/>
    </xf>
    <xf numFmtId="0" fontId="8" fillId="0" borderId="0" xfId="0" applyFont="1" applyAlignment="1" applyProtection="1">
      <alignment horizontal="center"/>
    </xf>
    <xf numFmtId="0" fontId="1" fillId="2" borderId="18" xfId="0" applyFont="1" applyFill="1" applyBorder="1" applyAlignment="1" applyProtection="1">
      <alignment horizontal="center" vertical="center" textRotation="90" wrapText="1"/>
    </xf>
    <xf numFmtId="0" fontId="5" fillId="4" borderId="2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12" fillId="0" borderId="0" xfId="0" applyFont="1" applyFill="1" applyAlignment="1" applyProtection="1">
      <alignment horizontal="center"/>
    </xf>
    <xf numFmtId="0" fontId="17" fillId="0" borderId="0" xfId="1" applyFont="1" applyFill="1" applyAlignment="1" applyProtection="1">
      <alignment horizontal="center"/>
    </xf>
    <xf numFmtId="0" fontId="15" fillId="0" borderId="0" xfId="0" applyFont="1" applyFill="1" applyAlignment="1" applyProtection="1">
      <alignment horizontal="center"/>
    </xf>
    <xf numFmtId="0" fontId="14" fillId="0" borderId="0" xfId="0" applyFont="1" applyFill="1" applyAlignment="1" applyProtection="1">
      <alignment horizontal="center"/>
    </xf>
    <xf numFmtId="0" fontId="19" fillId="4" borderId="2" xfId="0" applyFont="1" applyFill="1" applyBorder="1" applyAlignment="1" applyProtection="1">
      <alignment horizontal="center" vertical="center"/>
    </xf>
    <xf numFmtId="0" fontId="1" fillId="2" borderId="0" xfId="0" applyFont="1" applyFill="1" applyBorder="1" applyAlignment="1" applyProtection="1">
      <alignment horizontal="center"/>
    </xf>
    <xf numFmtId="0" fontId="8" fillId="2" borderId="0" xfId="0" applyFont="1" applyFill="1" applyBorder="1" applyAlignment="1" applyProtection="1">
      <alignment horizontal="center"/>
    </xf>
    <xf numFmtId="0" fontId="3" fillId="2" borderId="0" xfId="0" applyFont="1" applyFill="1" applyBorder="1" applyProtection="1"/>
    <xf numFmtId="0" fontId="3" fillId="2" borderId="0" xfId="0" applyFont="1" applyFill="1" applyBorder="1" applyAlignment="1" applyProtection="1">
      <alignment horizontal="left" vertical="top"/>
    </xf>
    <xf numFmtId="0" fontId="0" fillId="3" borderId="31" xfId="0" applyFill="1" applyBorder="1" applyProtection="1"/>
    <xf numFmtId="0" fontId="0" fillId="3" borderId="11" xfId="0" applyFont="1" applyFill="1" applyBorder="1" applyAlignment="1" applyProtection="1">
      <alignment horizontal="center"/>
    </xf>
    <xf numFmtId="0" fontId="3" fillId="2" borderId="0" xfId="0" applyFont="1" applyFill="1" applyBorder="1" applyAlignment="1" applyProtection="1">
      <alignment horizontal="center" vertical="center" textRotation="90" wrapText="1"/>
    </xf>
    <xf numFmtId="0" fontId="7" fillId="2" borderId="0" xfId="0" applyFont="1" applyFill="1" applyBorder="1" applyAlignment="1" applyProtection="1">
      <alignment horizontal="center"/>
    </xf>
    <xf numFmtId="0" fontId="1" fillId="2" borderId="0" xfId="0" applyFont="1" applyFill="1" applyBorder="1" applyAlignment="1" applyProtection="1">
      <alignment horizontal="right"/>
    </xf>
    <xf numFmtId="0" fontId="1" fillId="2" borderId="0" xfId="0" applyFont="1" applyFill="1" applyBorder="1" applyAlignment="1" applyProtection="1">
      <alignment horizontal="center" vertical="center"/>
    </xf>
    <xf numFmtId="0" fontId="0" fillId="3" borderId="0" xfId="0" applyFill="1" applyBorder="1" applyAlignment="1" applyProtection="1">
      <alignment horizontal="right"/>
    </xf>
    <xf numFmtId="0" fontId="8" fillId="3" borderId="0" xfId="0" applyFont="1" applyFill="1" applyBorder="1" applyAlignment="1" applyProtection="1">
      <alignment horizontal="center"/>
    </xf>
    <xf numFmtId="0" fontId="0" fillId="0" borderId="0" xfId="0" applyBorder="1" applyAlignment="1" applyProtection="1">
      <alignment horizontal="center" vertical="center"/>
      <protection locked="0"/>
    </xf>
    <xf numFmtId="0" fontId="0" fillId="3" borderId="0" xfId="0" applyFill="1" applyBorder="1" applyAlignment="1" applyProtection="1">
      <alignment horizontal="center" vertical="center"/>
    </xf>
    <xf numFmtId="0" fontId="0" fillId="3" borderId="9" xfId="0" applyFill="1" applyBorder="1" applyAlignment="1" applyProtection="1">
      <alignment horizontal="right"/>
    </xf>
    <xf numFmtId="0" fontId="8" fillId="3" borderId="9" xfId="0" applyFont="1" applyFill="1" applyBorder="1" applyAlignment="1" applyProtection="1">
      <alignment horizontal="center"/>
    </xf>
    <xf numFmtId="0" fontId="0" fillId="0" borderId="9" xfId="0" applyBorder="1" applyAlignment="1" applyProtection="1">
      <alignment horizontal="center" vertical="center"/>
      <protection locked="0"/>
    </xf>
    <xf numFmtId="0" fontId="8" fillId="3" borderId="13" xfId="0" applyFont="1" applyFill="1" applyBorder="1" applyAlignment="1" applyProtection="1">
      <alignment horizontal="center"/>
    </xf>
    <xf numFmtId="0" fontId="0" fillId="3" borderId="13" xfId="0" applyFill="1" applyBorder="1" applyAlignment="1" applyProtection="1">
      <alignment horizontal="center" vertical="center"/>
    </xf>
    <xf numFmtId="0" fontId="0" fillId="3" borderId="36" xfId="0" applyFill="1" applyBorder="1" applyProtection="1"/>
    <xf numFmtId="0" fontId="8" fillId="3" borderId="34" xfId="0" applyFont="1" applyFill="1" applyBorder="1" applyProtection="1"/>
    <xf numFmtId="0" fontId="8" fillId="3" borderId="37" xfId="0" applyFont="1" applyFill="1" applyBorder="1" applyProtection="1"/>
    <xf numFmtId="0" fontId="0" fillId="3" borderId="0"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xf>
    <xf numFmtId="0" fontId="0" fillId="3" borderId="8" xfId="0" applyFont="1" applyFill="1" applyBorder="1" applyAlignment="1" applyProtection="1">
      <alignment horizontal="left" vertical="center"/>
    </xf>
    <xf numFmtId="0" fontId="0" fillId="3" borderId="7" xfId="0" applyFont="1" applyFill="1" applyBorder="1" applyAlignment="1" applyProtection="1">
      <alignment horizontal="left" vertical="center"/>
    </xf>
    <xf numFmtId="0" fontId="0" fillId="5" borderId="7"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5" xfId="0" applyFont="1" applyFill="1" applyBorder="1" applyAlignment="1" applyProtection="1">
      <alignment horizontal="left" vertical="center"/>
    </xf>
    <xf numFmtId="0" fontId="0" fillId="3" borderId="4"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0" fillId="3" borderId="31" xfId="0" applyFill="1" applyBorder="1" applyAlignment="1" applyProtection="1">
      <alignment horizontal="left" vertical="top"/>
    </xf>
    <xf numFmtId="0" fontId="0" fillId="3" borderId="29" xfId="0" applyFill="1" applyBorder="1" applyAlignment="1" applyProtection="1">
      <alignment horizontal="left" vertical="top"/>
    </xf>
    <xf numFmtId="0" fontId="0" fillId="3" borderId="32" xfId="0" applyFill="1" applyBorder="1" applyAlignment="1" applyProtection="1">
      <alignment horizontal="left" vertical="top"/>
    </xf>
    <xf numFmtId="0" fontId="0" fillId="5" borderId="29" xfId="0" applyFill="1" applyBorder="1" applyProtection="1"/>
    <xf numFmtId="0" fontId="8" fillId="3" borderId="29" xfId="0" applyFont="1" applyFill="1" applyBorder="1" applyProtection="1"/>
    <xf numFmtId="0" fontId="8" fillId="3" borderId="32" xfId="0" applyFont="1" applyFill="1" applyBorder="1" applyProtection="1"/>
    <xf numFmtId="0" fontId="2" fillId="3" borderId="29" xfId="0" applyFont="1" applyFill="1" applyBorder="1" applyAlignment="1" applyProtection="1">
      <alignment vertical="center"/>
    </xf>
    <xf numFmtId="0" fontId="8" fillId="3" borderId="29" xfId="0" applyFont="1" applyFill="1" applyBorder="1" applyAlignment="1" applyProtection="1">
      <alignment vertical="center"/>
    </xf>
    <xf numFmtId="0" fontId="0" fillId="3" borderId="31" xfId="0" applyFill="1" applyBorder="1" applyAlignment="1" applyProtection="1">
      <alignment vertical="center"/>
    </xf>
    <xf numFmtId="0" fontId="0" fillId="3" borderId="29" xfId="0" applyFill="1" applyBorder="1" applyAlignment="1" applyProtection="1">
      <alignment vertical="center"/>
    </xf>
    <xf numFmtId="0" fontId="8" fillId="3" borderId="32" xfId="0" applyFont="1" applyFill="1" applyBorder="1" applyAlignment="1" applyProtection="1">
      <alignment vertical="center"/>
    </xf>
    <xf numFmtId="0" fontId="0" fillId="3" borderId="9"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0" borderId="31" xfId="0" applyBorder="1" applyAlignment="1" applyProtection="1">
      <alignment horizontal="center" vertical="center"/>
      <protection locked="0"/>
    </xf>
    <xf numFmtId="0" fontId="0" fillId="3" borderId="29" xfId="0" applyFill="1" applyBorder="1" applyAlignment="1" applyProtection="1">
      <alignment horizontal="center" vertical="center"/>
    </xf>
    <xf numFmtId="0" fontId="0" fillId="0" borderId="5" xfId="0" applyBorder="1" applyAlignment="1" applyProtection="1">
      <alignment horizontal="center" vertical="center"/>
      <protection locked="0"/>
    </xf>
    <xf numFmtId="0" fontId="11" fillId="3" borderId="31" xfId="0" applyFont="1" applyFill="1" applyBorder="1" applyAlignment="1" applyProtection="1">
      <alignment horizontal="left" vertical="top"/>
    </xf>
    <xf numFmtId="0" fontId="11" fillId="3" borderId="31" xfId="0" applyFont="1" applyFill="1" applyBorder="1" applyAlignment="1" applyProtection="1">
      <alignment horizontal="left" vertical="top" wrapText="1"/>
    </xf>
    <xf numFmtId="0" fontId="11" fillId="3" borderId="29" xfId="0" applyFont="1" applyFill="1" applyBorder="1" applyAlignment="1" applyProtection="1">
      <alignment horizontal="left" vertical="top" wrapText="1"/>
    </xf>
    <xf numFmtId="0" fontId="11" fillId="3" borderId="32" xfId="0" applyFont="1" applyFill="1" applyBorder="1" applyAlignment="1" applyProtection="1">
      <alignment horizontal="left" vertical="top" wrapText="1"/>
    </xf>
    <xf numFmtId="0" fontId="0" fillId="3" borderId="29" xfId="0" applyFill="1" applyBorder="1" applyAlignment="1" applyProtection="1">
      <alignment horizontal="left" vertical="top" wrapText="1"/>
    </xf>
    <xf numFmtId="0" fontId="0" fillId="3" borderId="29" xfId="0" applyFont="1" applyFill="1" applyBorder="1" applyAlignment="1" applyProtection="1">
      <alignment horizontal="left" vertical="top" wrapText="1"/>
    </xf>
    <xf numFmtId="0" fontId="0" fillId="3" borderId="31" xfId="0" applyFont="1" applyFill="1" applyBorder="1" applyAlignment="1" applyProtection="1">
      <alignment horizontal="left" vertical="top" wrapText="1"/>
    </xf>
    <xf numFmtId="0" fontId="0" fillId="3" borderId="31" xfId="0" applyFont="1" applyFill="1" applyBorder="1" applyAlignment="1" applyProtection="1">
      <alignment horizontal="left" vertical="top"/>
    </xf>
    <xf numFmtId="0" fontId="0" fillId="3" borderId="29" xfId="0" applyFont="1" applyFill="1" applyBorder="1" applyAlignment="1" applyProtection="1">
      <alignment horizontal="left" vertical="top"/>
    </xf>
    <xf numFmtId="0" fontId="0" fillId="3" borderId="32" xfId="0" applyFont="1" applyFill="1" applyBorder="1" applyAlignment="1" applyProtection="1">
      <alignment horizontal="left" vertical="top"/>
    </xf>
    <xf numFmtId="0" fontId="11" fillId="3" borderId="29" xfId="0" applyFont="1" applyFill="1" applyBorder="1" applyAlignment="1" applyProtection="1">
      <alignment horizontal="left" vertical="top"/>
    </xf>
    <xf numFmtId="0" fontId="0" fillId="3" borderId="30" xfId="0" applyFont="1" applyFill="1" applyBorder="1" applyAlignment="1" applyProtection="1">
      <alignment horizontal="left" vertical="top"/>
    </xf>
    <xf numFmtId="0" fontId="0" fillId="5" borderId="29" xfId="0" applyFill="1" applyBorder="1" applyAlignment="1" applyProtection="1">
      <alignment horizontal="left" vertical="top"/>
    </xf>
    <xf numFmtId="0" fontId="0" fillId="5" borderId="31" xfId="0" applyFill="1" applyBorder="1" applyAlignment="1" applyProtection="1">
      <alignment horizontal="left" vertical="top"/>
    </xf>
    <xf numFmtId="0" fontId="0" fillId="5" borderId="30" xfId="0" applyFill="1" applyBorder="1" applyProtection="1"/>
    <xf numFmtId="0" fontId="0" fillId="3" borderId="29" xfId="0" applyFont="1" applyFill="1" applyBorder="1" applyProtection="1"/>
    <xf numFmtId="0" fontId="0" fillId="3" borderId="13" xfId="0" applyFont="1" applyFill="1" applyBorder="1" applyAlignment="1" applyProtection="1">
      <alignment horizontal="left" vertical="center"/>
    </xf>
    <xf numFmtId="0" fontId="0" fillId="3" borderId="36" xfId="0" applyFill="1" applyBorder="1" applyAlignment="1" applyProtection="1">
      <alignment vertical="center"/>
    </xf>
    <xf numFmtId="0" fontId="8" fillId="3" borderId="34" xfId="0" applyFont="1" applyFill="1" applyBorder="1" applyAlignment="1" applyProtection="1">
      <alignment vertical="center"/>
    </xf>
    <xf numFmtId="0" fontId="0" fillId="3" borderId="35" xfId="0" applyFill="1" applyBorder="1" applyProtection="1"/>
    <xf numFmtId="0" fontId="0" fillId="3" borderId="6" xfId="0" applyFont="1" applyFill="1" applyBorder="1" applyAlignment="1" applyProtection="1">
      <alignment horizontal="center"/>
    </xf>
    <xf numFmtId="0" fontId="0" fillId="3" borderId="7" xfId="0" applyFont="1" applyFill="1" applyBorder="1" applyAlignment="1" applyProtection="1">
      <alignment horizontal="left"/>
    </xf>
    <xf numFmtId="0" fontId="0" fillId="5" borderId="7" xfId="0" applyFont="1" applyFill="1" applyBorder="1" applyAlignment="1" applyProtection="1">
      <alignment horizontal="left"/>
    </xf>
    <xf numFmtId="0" fontId="0" fillId="5" borderId="12"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0" fontId="0" fillId="3" borderId="33" xfId="0" applyFill="1" applyBorder="1" applyProtection="1"/>
    <xf numFmtId="0" fontId="8" fillId="5" borderId="26" xfId="0" applyFont="1" applyFill="1" applyBorder="1" applyAlignment="1" applyProtection="1">
      <alignment horizontal="center"/>
    </xf>
    <xf numFmtId="0" fontId="8" fillId="3" borderId="33" xfId="0" applyFont="1" applyFill="1" applyBorder="1" applyProtection="1"/>
    <xf numFmtId="0" fontId="0" fillId="3" borderId="16" xfId="0" applyFill="1" applyBorder="1" applyAlignment="1" applyProtection="1">
      <alignment horizontal="center" vertical="center"/>
    </xf>
    <xf numFmtId="0" fontId="0" fillId="3" borderId="30" xfId="0" applyFill="1" applyBorder="1" applyProtection="1"/>
    <xf numFmtId="0" fontId="11" fillId="3" borderId="30" xfId="0" applyFont="1" applyFill="1" applyBorder="1" applyAlignment="1" applyProtection="1">
      <alignment horizontal="left" vertical="top" wrapText="1"/>
    </xf>
    <xf numFmtId="0" fontId="0" fillId="3" borderId="12" xfId="0" applyFont="1" applyFill="1" applyBorder="1" applyAlignment="1" applyProtection="1">
      <alignment horizontal="left" vertical="center"/>
    </xf>
    <xf numFmtId="0" fontId="11" fillId="3" borderId="33" xfId="0" applyFont="1" applyFill="1" applyBorder="1" applyAlignment="1" applyProtection="1">
      <alignment horizontal="left" vertical="top" wrapText="1"/>
    </xf>
    <xf numFmtId="0" fontId="0" fillId="3" borderId="30" xfId="0" applyFill="1" applyBorder="1" applyAlignment="1" applyProtection="1">
      <alignment vertical="center"/>
    </xf>
    <xf numFmtId="0" fontId="8" fillId="3" borderId="38" xfId="0" applyFont="1" applyFill="1" applyBorder="1" applyAlignment="1" applyProtection="1">
      <alignment vertical="center"/>
    </xf>
    <xf numFmtId="0" fontId="3" fillId="2" borderId="39" xfId="0" applyFont="1" applyFill="1" applyBorder="1" applyAlignment="1" applyProtection="1">
      <alignment horizontal="center" vertical="center" textRotation="90" wrapText="1"/>
    </xf>
    <xf numFmtId="0" fontId="3" fillId="2" borderId="20" xfId="0" applyFont="1" applyFill="1" applyBorder="1" applyAlignment="1" applyProtection="1">
      <alignment horizontal="center" vertical="center" textRotation="90" wrapText="1"/>
    </xf>
    <xf numFmtId="0" fontId="3" fillId="2" borderId="11" xfId="0" applyFont="1" applyFill="1" applyBorder="1" applyAlignment="1" applyProtection="1">
      <alignment horizontal="center" vertical="center" textRotation="90" wrapText="1"/>
    </xf>
    <xf numFmtId="0" fontId="6" fillId="0" borderId="0" xfId="0" applyFont="1" applyAlignment="1" applyProtection="1">
      <alignment vertical="center"/>
    </xf>
    <xf numFmtId="0" fontId="0" fillId="0" borderId="0" xfId="0" applyAlignment="1" applyProtection="1">
      <alignment horizontal="center"/>
    </xf>
    <xf numFmtId="0" fontId="0" fillId="0" borderId="0" xfId="0" applyAlignment="1" applyProtection="1">
      <alignment horizontal="right"/>
    </xf>
    <xf numFmtId="0" fontId="0" fillId="0" borderId="0" xfId="0" applyAlignment="1" applyProtection="1">
      <alignment horizontal="center" vertical="center"/>
    </xf>
    <xf numFmtId="0" fontId="8" fillId="3" borderId="0" xfId="0" applyFont="1" applyFill="1" applyAlignment="1" applyProtection="1">
      <alignment horizontal="center"/>
    </xf>
    <xf numFmtId="0" fontId="8" fillId="3" borderId="16" xfId="0" applyFont="1" applyFill="1" applyBorder="1" applyAlignment="1" applyProtection="1">
      <alignment horizontal="center"/>
    </xf>
    <xf numFmtId="0" fontId="20" fillId="3" borderId="0" xfId="0" applyFont="1" applyFill="1" applyBorder="1" applyAlignment="1" applyProtection="1">
      <alignment horizontal="center"/>
    </xf>
    <xf numFmtId="0" fontId="21" fillId="3" borderId="16" xfId="0" applyFont="1" applyFill="1" applyBorder="1" applyAlignment="1" applyProtection="1">
      <alignment horizontal="center"/>
    </xf>
    <xf numFmtId="0" fontId="0" fillId="3" borderId="31" xfId="0" applyFill="1" applyBorder="1" applyAlignment="1" applyProtection="1">
      <alignment horizontal="left" vertical="top" wrapText="1"/>
    </xf>
    <xf numFmtId="0" fontId="0" fillId="3" borderId="32" xfId="0" applyFill="1" applyBorder="1" applyAlignment="1" applyProtection="1">
      <alignment horizontal="left" vertical="top" wrapText="1"/>
    </xf>
    <xf numFmtId="0" fontId="22" fillId="0" borderId="0" xfId="0" applyFont="1" applyFill="1" applyAlignment="1" applyProtection="1">
      <alignment horizontal="center" wrapText="1"/>
    </xf>
    <xf numFmtId="0" fontId="4" fillId="4" borderId="1"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1" fillId="2" borderId="19" xfId="0" applyFont="1" applyFill="1" applyBorder="1" applyAlignment="1" applyProtection="1">
      <alignment horizontal="center" vertical="center" textRotation="90" wrapText="1"/>
    </xf>
    <xf numFmtId="0" fontId="1" fillId="2" borderId="39" xfId="0" applyFont="1" applyFill="1" applyBorder="1" applyAlignment="1" applyProtection="1">
      <alignment horizontal="center" vertical="center" textRotation="90" wrapText="1"/>
    </xf>
    <xf numFmtId="0" fontId="1" fillId="2" borderId="20" xfId="0" applyFont="1" applyFill="1" applyBorder="1" applyAlignment="1" applyProtection="1">
      <alignment horizontal="center" vertical="center" textRotation="90" wrapText="1"/>
    </xf>
    <xf numFmtId="0" fontId="1" fillId="2" borderId="15" xfId="0" applyFont="1" applyFill="1" applyBorder="1" applyAlignment="1" applyProtection="1">
      <alignment horizontal="center" vertical="center" textRotation="90" wrapText="1"/>
    </xf>
    <xf numFmtId="0" fontId="4" fillId="4" borderId="2"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28"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textRotation="90" wrapText="1"/>
    </xf>
    <xf numFmtId="0" fontId="1" fillId="2" borderId="11" xfId="0" applyFont="1" applyFill="1" applyBorder="1" applyAlignment="1" applyProtection="1">
      <alignment horizontal="center" vertical="center" textRotation="90" wrapText="1"/>
    </xf>
    <xf numFmtId="0" fontId="1" fillId="2" borderId="17" xfId="0" applyFont="1" applyFill="1" applyBorder="1" applyAlignment="1" applyProtection="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mruColors>
      <color rgb="FFEB8F15"/>
      <color rgb="FFF08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2</xdr:row>
      <xdr:rowOff>304800</xdr:rowOff>
    </xdr:to>
    <xdr:sp macro="" textlink="">
      <xdr:nvSpPr>
        <xdr:cNvPr id="5122" name="AutoShape 2" descr="Was ist BABOK? – Wissen kompakt – t2informatik"/>
        <xdr:cNvSpPr>
          <a:spLocks noChangeAspect="1" noChangeArrowheads="1"/>
        </xdr:cNvSpPr>
      </xdr:nvSpPr>
      <xdr:spPr bwMode="auto">
        <a:xfrm>
          <a:off x="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iba.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showRowColHeaders="0" tabSelected="1" workbookViewId="0">
      <selection activeCell="A3" sqref="A3"/>
    </sheetView>
  </sheetViews>
  <sheetFormatPr defaultRowHeight="36" x14ac:dyDescent="0.55000000000000004"/>
  <cols>
    <col min="1" max="1" width="200.7109375" style="5" customWidth="1"/>
    <col min="2" max="16384" width="9.140625" style="6"/>
  </cols>
  <sheetData>
    <row r="1" spans="1:1" x14ac:dyDescent="0.55000000000000004">
      <c r="A1" s="53"/>
    </row>
    <row r="2" spans="1:1" x14ac:dyDescent="0.55000000000000004">
      <c r="A2" s="53" t="s">
        <v>121</v>
      </c>
    </row>
    <row r="3" spans="1:1" ht="33.75" x14ac:dyDescent="0.5">
      <c r="A3" s="54" t="s">
        <v>86</v>
      </c>
    </row>
    <row r="4" spans="1:1" x14ac:dyDescent="0.55000000000000004">
      <c r="A4" s="53"/>
    </row>
    <row r="5" spans="1:1" ht="92.25" x14ac:dyDescent="1.35">
      <c r="A5" s="55" t="s">
        <v>87</v>
      </c>
    </row>
    <row r="6" spans="1:1" ht="33.75" x14ac:dyDescent="0.5">
      <c r="A6" s="56" t="s">
        <v>120</v>
      </c>
    </row>
    <row r="7" spans="1:1" x14ac:dyDescent="0.55000000000000004">
      <c r="A7" s="53"/>
    </row>
    <row r="8" spans="1:1" ht="33.75" x14ac:dyDescent="0.5">
      <c r="A8" s="56" t="s">
        <v>83</v>
      </c>
    </row>
    <row r="9" spans="1:1" ht="63" x14ac:dyDescent="0.35">
      <c r="A9" s="154" t="s">
        <v>122</v>
      </c>
    </row>
    <row r="10" spans="1:1" ht="200.1" customHeight="1" x14ac:dyDescent="0.55000000000000004">
      <c r="A10" s="53"/>
    </row>
  </sheetData>
  <sheetProtection algorithmName="SHA-512" hashValue="XL0wmuyzOCWkT/7TZT3GVKpzCmQTaxk7VTNJ2W6yuvFT4FtoUDAqaBZgbGbatvKfFu/z7Aa44vf/jpfesNnoaA==" saltValue="MzrYg4ih0+1oZJpBiq8p0w==" spinCount="100000" sheet="1" objects="1" scenarios="1" selectLockedCells="1"/>
  <hyperlinks>
    <hyperlink ref="A3" r:id="rId1" display="IIBA® BABOK v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1"/>
  <sheetViews>
    <sheetView showGridLines="0" showRowColHeaders="0" zoomScale="80" zoomScaleNormal="80" workbookViewId="0">
      <pane xSplit="1" ySplit="34" topLeftCell="B35" activePane="bottomRight" state="frozen"/>
      <selection pane="topRight" activeCell="B1" sqref="B1"/>
      <selection pane="bottomLeft" activeCell="A35" sqref="A35"/>
      <selection pane="bottomRight" activeCell="J214" sqref="J214"/>
    </sheetView>
  </sheetViews>
  <sheetFormatPr defaultRowHeight="15" x14ac:dyDescent="0.25"/>
  <cols>
    <col min="1" max="1" width="7.42578125" style="42" customWidth="1"/>
    <col min="2" max="2" width="38" style="89" customWidth="1"/>
    <col min="3" max="3" width="2.7109375" style="89" customWidth="1"/>
    <col min="4" max="4" width="44.28515625" style="46" customWidth="1"/>
    <col min="5" max="5" width="2.7109375" style="49" customWidth="1"/>
    <col min="6" max="6" width="8.28515625" style="145" hidden="1" customWidth="1"/>
    <col min="7" max="7" width="54.28515625" style="46" customWidth="1"/>
    <col min="8" max="8" width="14.5703125" style="146" customWidth="1"/>
    <col min="9" max="9" width="2.7109375" style="49" customWidth="1"/>
    <col min="10" max="10" width="10.7109375" style="147" customWidth="1"/>
    <col min="11" max="11" width="39.7109375" style="46" bestFit="1" customWidth="1"/>
    <col min="12" max="12" width="2.28515625" style="49" customWidth="1"/>
    <col min="13" max="13" width="7.42578125" style="42" customWidth="1"/>
    <col min="14" max="16384" width="9.140625" style="46"/>
  </cols>
  <sheetData>
    <row r="1" spans="1:13" ht="15.75" customHeight="1" thickBot="1" x14ac:dyDescent="0.3">
      <c r="A1" s="157" t="s">
        <v>81</v>
      </c>
      <c r="B1" s="166" t="s">
        <v>119</v>
      </c>
      <c r="C1" s="167"/>
      <c r="D1" s="168"/>
      <c r="E1" s="168"/>
      <c r="F1" s="168"/>
      <c r="G1" s="168"/>
      <c r="H1" s="168"/>
      <c r="I1" s="168"/>
      <c r="J1" s="168"/>
      <c r="K1" s="168"/>
      <c r="L1" s="169"/>
      <c r="M1" s="157" t="s">
        <v>81</v>
      </c>
    </row>
    <row r="2" spans="1:13" s="144" customFormat="1" ht="57" customHeight="1" thickBot="1" x14ac:dyDescent="0.3">
      <c r="A2" s="160"/>
      <c r="B2" s="155" t="s">
        <v>89</v>
      </c>
      <c r="C2" s="156"/>
      <c r="D2" s="161" t="s">
        <v>0</v>
      </c>
      <c r="E2" s="162"/>
      <c r="F2" s="8" t="s">
        <v>1</v>
      </c>
      <c r="G2" s="57" t="s">
        <v>88</v>
      </c>
      <c r="H2" s="163" t="s">
        <v>84</v>
      </c>
      <c r="I2" s="164"/>
      <c r="J2" s="7" t="s">
        <v>2</v>
      </c>
      <c r="K2" s="165" t="s">
        <v>3</v>
      </c>
      <c r="L2" s="156"/>
      <c r="M2" s="159"/>
    </row>
    <row r="3" spans="1:13" ht="15.75" hidden="1" customHeight="1" x14ac:dyDescent="0.25">
      <c r="A3" s="64"/>
      <c r="B3" s="82"/>
      <c r="C3" s="82"/>
      <c r="D3" s="9"/>
      <c r="E3" s="65">
        <v>0</v>
      </c>
      <c r="F3" s="58"/>
      <c r="G3" s="9"/>
      <c r="H3" s="66"/>
      <c r="I3" s="65">
        <v>0</v>
      </c>
      <c r="J3" s="67"/>
      <c r="K3" s="9" t="s">
        <v>93</v>
      </c>
      <c r="L3" s="59">
        <v>0</v>
      </c>
      <c r="M3" s="141"/>
    </row>
    <row r="4" spans="1:13" ht="15.75" hidden="1" customHeight="1" x14ac:dyDescent="0.25">
      <c r="A4" s="64"/>
      <c r="B4" s="82"/>
      <c r="C4" s="82"/>
      <c r="D4" s="9"/>
      <c r="E4" s="65"/>
      <c r="F4" s="58"/>
      <c r="G4" s="9"/>
      <c r="H4" s="66"/>
      <c r="I4" s="65"/>
      <c r="J4" s="67"/>
      <c r="K4" s="9" t="s">
        <v>4</v>
      </c>
      <c r="L4" s="59">
        <v>2</v>
      </c>
      <c r="M4" s="141"/>
    </row>
    <row r="5" spans="1:13" ht="15.75" hidden="1" customHeight="1" x14ac:dyDescent="0.25">
      <c r="A5" s="64"/>
      <c r="B5" s="82"/>
      <c r="C5" s="82"/>
      <c r="D5" s="9"/>
      <c r="E5" s="65"/>
      <c r="F5" s="58"/>
      <c r="G5" s="9"/>
      <c r="H5" s="66"/>
      <c r="I5" s="65"/>
      <c r="J5" s="67"/>
      <c r="K5" s="9" t="s">
        <v>75</v>
      </c>
      <c r="L5" s="59">
        <v>2</v>
      </c>
      <c r="M5" s="141"/>
    </row>
    <row r="6" spans="1:13" ht="15.75" hidden="1" customHeight="1" x14ac:dyDescent="0.25">
      <c r="A6" s="64"/>
      <c r="B6" s="82"/>
      <c r="C6" s="82"/>
      <c r="D6" s="9"/>
      <c r="E6" s="65"/>
      <c r="F6" s="58"/>
      <c r="G6" s="9"/>
      <c r="H6" s="66"/>
      <c r="I6" s="65"/>
      <c r="J6" s="67"/>
      <c r="K6" s="9" t="s">
        <v>5</v>
      </c>
      <c r="L6" s="59">
        <f>IF(SUM(L86,L92,L95,L154)=0,0,IF(L163=2, 2, 1))</f>
        <v>0</v>
      </c>
      <c r="M6" s="141"/>
    </row>
    <row r="7" spans="1:13" ht="15.75" hidden="1" customHeight="1" x14ac:dyDescent="0.25">
      <c r="A7" s="64"/>
      <c r="B7" s="82"/>
      <c r="C7" s="82"/>
      <c r="D7" s="9"/>
      <c r="E7" s="65"/>
      <c r="F7" s="58"/>
      <c r="G7" s="9"/>
      <c r="H7" s="66"/>
      <c r="I7" s="65"/>
      <c r="J7" s="67"/>
      <c r="K7" s="60" t="s">
        <v>80</v>
      </c>
      <c r="L7" s="59">
        <f>L6</f>
        <v>0</v>
      </c>
      <c r="M7" s="141"/>
    </row>
    <row r="8" spans="1:13" ht="15.75" hidden="1" customHeight="1" x14ac:dyDescent="0.25">
      <c r="A8" s="64"/>
      <c r="B8" s="82"/>
      <c r="C8" s="82"/>
      <c r="D8" s="9"/>
      <c r="E8" s="65"/>
      <c r="F8" s="58"/>
      <c r="G8" s="9"/>
      <c r="H8" s="66"/>
      <c r="I8" s="65"/>
      <c r="J8" s="67"/>
      <c r="K8" s="9" t="s">
        <v>6</v>
      </c>
      <c r="L8" s="59">
        <f>L6</f>
        <v>0</v>
      </c>
      <c r="M8" s="141"/>
    </row>
    <row r="9" spans="1:13" ht="15.75" hidden="1" customHeight="1" x14ac:dyDescent="0.25">
      <c r="A9" s="64"/>
      <c r="B9" s="82"/>
      <c r="C9" s="82"/>
      <c r="D9" s="9"/>
      <c r="E9" s="65"/>
      <c r="F9" s="58"/>
      <c r="G9" s="9"/>
      <c r="H9" s="66"/>
      <c r="I9" s="65"/>
      <c r="J9" s="67"/>
      <c r="K9" s="61" t="s">
        <v>76</v>
      </c>
      <c r="L9" s="59">
        <v>2</v>
      </c>
      <c r="M9" s="141"/>
    </row>
    <row r="10" spans="1:13" ht="15.75" hidden="1" customHeight="1" x14ac:dyDescent="0.25">
      <c r="A10" s="64"/>
      <c r="B10" s="82"/>
      <c r="C10" s="82"/>
      <c r="D10" s="9"/>
      <c r="E10" s="65"/>
      <c r="F10" s="58"/>
      <c r="G10" s="9"/>
      <c r="H10" s="66"/>
      <c r="I10" s="65"/>
      <c r="J10" s="67"/>
      <c r="K10" s="61" t="s">
        <v>7</v>
      </c>
      <c r="L10" s="59">
        <v>2</v>
      </c>
      <c r="M10" s="141"/>
    </row>
    <row r="11" spans="1:13" ht="15.75" hidden="1" customHeight="1" x14ac:dyDescent="0.25">
      <c r="A11" s="64"/>
      <c r="B11" s="82"/>
      <c r="C11" s="82"/>
      <c r="D11" s="9"/>
      <c r="E11" s="65"/>
      <c r="F11" s="58"/>
      <c r="G11" s="9"/>
      <c r="H11" s="66"/>
      <c r="I11" s="65"/>
      <c r="J11" s="67"/>
      <c r="K11" s="60" t="s">
        <v>8</v>
      </c>
      <c r="L11" s="59">
        <v>2</v>
      </c>
      <c r="M11" s="141"/>
    </row>
    <row r="12" spans="1:13" ht="15.75" hidden="1" customHeight="1" x14ac:dyDescent="0.25">
      <c r="A12" s="64"/>
      <c r="B12" s="82"/>
      <c r="C12" s="82"/>
      <c r="D12" s="9"/>
      <c r="E12" s="65"/>
      <c r="F12" s="58"/>
      <c r="G12" s="9"/>
      <c r="H12" s="66"/>
      <c r="I12" s="65"/>
      <c r="J12" s="67"/>
      <c r="K12" s="60" t="s">
        <v>9</v>
      </c>
      <c r="L12" s="59">
        <v>2</v>
      </c>
      <c r="M12" s="141"/>
    </row>
    <row r="13" spans="1:13" ht="15.75" hidden="1" customHeight="1" x14ac:dyDescent="0.25">
      <c r="A13" s="64"/>
      <c r="B13" s="82"/>
      <c r="C13" s="82"/>
      <c r="D13" s="9"/>
      <c r="E13" s="65"/>
      <c r="F13" s="58"/>
      <c r="G13" s="9"/>
      <c r="H13" s="66"/>
      <c r="I13" s="65"/>
      <c r="J13" s="67"/>
      <c r="K13" s="60" t="s">
        <v>85</v>
      </c>
      <c r="L13" s="59">
        <v>2</v>
      </c>
      <c r="M13" s="141"/>
    </row>
    <row r="14" spans="1:13" ht="15.75" hidden="1" customHeight="1" x14ac:dyDescent="0.25">
      <c r="A14" s="64"/>
      <c r="B14" s="82"/>
      <c r="C14" s="82"/>
      <c r="D14" s="9"/>
      <c r="E14" s="65"/>
      <c r="F14" s="58"/>
      <c r="G14" s="9"/>
      <c r="H14" s="66"/>
      <c r="I14" s="65"/>
      <c r="J14" s="67"/>
      <c r="K14" s="60" t="s">
        <v>90</v>
      </c>
      <c r="L14" s="59">
        <v>2</v>
      </c>
      <c r="M14" s="141"/>
    </row>
    <row r="15" spans="1:13" ht="15.75" hidden="1" customHeight="1" x14ac:dyDescent="0.25">
      <c r="A15" s="64"/>
      <c r="B15" s="82"/>
      <c r="C15" s="82"/>
      <c r="D15" s="9"/>
      <c r="E15" s="65"/>
      <c r="F15" s="58"/>
      <c r="G15" s="9"/>
      <c r="H15" s="66"/>
      <c r="I15" s="65"/>
      <c r="J15" s="67"/>
      <c r="K15" s="60" t="s">
        <v>91</v>
      </c>
      <c r="L15" s="59">
        <v>2</v>
      </c>
      <c r="M15" s="141"/>
    </row>
    <row r="16" spans="1:13" ht="15.75" hidden="1" customHeight="1" thickBot="1" x14ac:dyDescent="0.3">
      <c r="A16" s="64"/>
      <c r="B16" s="82"/>
      <c r="C16" s="82"/>
      <c r="D16" s="9"/>
      <c r="E16" s="65"/>
      <c r="F16" s="58"/>
      <c r="G16" s="9"/>
      <c r="H16" s="66"/>
      <c r="I16" s="65"/>
      <c r="J16" s="67"/>
      <c r="K16" s="60" t="s">
        <v>92</v>
      </c>
      <c r="L16" s="59">
        <v>2</v>
      </c>
      <c r="M16" s="142"/>
    </row>
    <row r="17" spans="1:13" ht="15.75" hidden="1" customHeight="1" x14ac:dyDescent="0.25">
      <c r="A17" s="64"/>
      <c r="B17" s="82"/>
      <c r="C17" s="82"/>
      <c r="D17" s="9"/>
      <c r="E17" s="65"/>
      <c r="F17" s="58"/>
      <c r="G17" s="9"/>
      <c r="H17" s="66"/>
      <c r="I17" s="65"/>
      <c r="J17" s="67"/>
      <c r="K17" s="60" t="s">
        <v>100</v>
      </c>
      <c r="L17" s="59">
        <v>2</v>
      </c>
      <c r="M17" s="143"/>
    </row>
    <row r="18" spans="1:13" ht="15.75" hidden="1" customHeight="1" x14ac:dyDescent="0.25">
      <c r="A18" s="64"/>
      <c r="B18" s="82"/>
      <c r="C18" s="82"/>
      <c r="D18" s="9"/>
      <c r="E18" s="65"/>
      <c r="F18" s="58"/>
      <c r="G18" s="9"/>
      <c r="H18" s="66"/>
      <c r="I18" s="65"/>
      <c r="J18" s="67"/>
      <c r="K18" s="60" t="s">
        <v>101</v>
      </c>
      <c r="L18" s="59">
        <v>2</v>
      </c>
      <c r="M18" s="143"/>
    </row>
    <row r="19" spans="1:13" ht="15.75" hidden="1" customHeight="1" x14ac:dyDescent="0.25">
      <c r="A19" s="64"/>
      <c r="B19" s="82"/>
      <c r="C19" s="82"/>
      <c r="D19" s="9"/>
      <c r="E19" s="65"/>
      <c r="F19" s="58"/>
      <c r="G19" s="9"/>
      <c r="H19" s="66"/>
      <c r="I19" s="65"/>
      <c r="J19" s="67"/>
      <c r="K19" s="60" t="s">
        <v>102</v>
      </c>
      <c r="L19" s="59">
        <v>2</v>
      </c>
      <c r="M19" s="143"/>
    </row>
    <row r="20" spans="1:13" ht="15.75" hidden="1" customHeight="1" x14ac:dyDescent="0.25">
      <c r="A20" s="64"/>
      <c r="B20" s="82"/>
      <c r="C20" s="82"/>
      <c r="D20" s="9"/>
      <c r="E20" s="65"/>
      <c r="F20" s="58"/>
      <c r="G20" s="9"/>
      <c r="H20" s="66"/>
      <c r="I20" s="65"/>
      <c r="J20" s="67"/>
      <c r="K20" s="60" t="s">
        <v>103</v>
      </c>
      <c r="L20" s="59">
        <v>2</v>
      </c>
      <c r="M20" s="143"/>
    </row>
    <row r="21" spans="1:13" ht="15.75" hidden="1" customHeight="1" x14ac:dyDescent="0.25">
      <c r="A21" s="64"/>
      <c r="B21" s="82"/>
      <c r="C21" s="82"/>
      <c r="D21" s="9"/>
      <c r="E21" s="65"/>
      <c r="F21" s="58"/>
      <c r="G21" s="9"/>
      <c r="H21" s="66"/>
      <c r="I21" s="65"/>
      <c r="J21" s="67"/>
      <c r="K21" s="60" t="s">
        <v>104</v>
      </c>
      <c r="L21" s="59">
        <v>2</v>
      </c>
      <c r="M21" s="143"/>
    </row>
    <row r="22" spans="1:13" ht="15.75" hidden="1" customHeight="1" x14ac:dyDescent="0.25">
      <c r="A22" s="64"/>
      <c r="B22" s="82"/>
      <c r="C22" s="82"/>
      <c r="D22" s="9"/>
      <c r="E22" s="65"/>
      <c r="F22" s="58"/>
      <c r="G22" s="9"/>
      <c r="H22" s="66"/>
      <c r="I22" s="65"/>
      <c r="J22" s="67"/>
      <c r="K22" s="60" t="s">
        <v>106</v>
      </c>
      <c r="L22" s="59">
        <v>2</v>
      </c>
      <c r="M22" s="143"/>
    </row>
    <row r="23" spans="1:13" ht="15.75" hidden="1" customHeight="1" x14ac:dyDescent="0.25">
      <c r="A23" s="64"/>
      <c r="B23" s="82"/>
      <c r="C23" s="82"/>
      <c r="D23" s="9"/>
      <c r="E23" s="65"/>
      <c r="F23" s="58"/>
      <c r="G23" s="9"/>
      <c r="H23" s="66"/>
      <c r="I23" s="65"/>
      <c r="J23" s="67"/>
      <c r="K23" s="60" t="s">
        <v>107</v>
      </c>
      <c r="L23" s="59">
        <v>2</v>
      </c>
      <c r="M23" s="143"/>
    </row>
    <row r="24" spans="1:13" ht="15.75" hidden="1" customHeight="1" x14ac:dyDescent="0.25">
      <c r="A24" s="64"/>
      <c r="B24" s="82"/>
      <c r="C24" s="82"/>
      <c r="D24" s="9"/>
      <c r="E24" s="65"/>
      <c r="F24" s="58"/>
      <c r="G24" s="9"/>
      <c r="H24" s="66"/>
      <c r="I24" s="65"/>
      <c r="J24" s="67"/>
      <c r="K24" s="60" t="s">
        <v>108</v>
      </c>
      <c r="L24" s="59">
        <v>2</v>
      </c>
      <c r="M24" s="143"/>
    </row>
    <row r="25" spans="1:13" ht="15.75" hidden="1" customHeight="1" x14ac:dyDescent="0.25">
      <c r="A25" s="64"/>
      <c r="B25" s="82"/>
      <c r="C25" s="82"/>
      <c r="D25" s="9"/>
      <c r="E25" s="65"/>
      <c r="F25" s="58"/>
      <c r="G25" s="9"/>
      <c r="H25" s="66"/>
      <c r="I25" s="65"/>
      <c r="J25" s="67"/>
      <c r="K25" s="60" t="s">
        <v>109</v>
      </c>
      <c r="L25" s="59">
        <v>2</v>
      </c>
      <c r="M25" s="143"/>
    </row>
    <row r="26" spans="1:13" ht="15.75" hidden="1" customHeight="1" x14ac:dyDescent="0.25">
      <c r="A26" s="64"/>
      <c r="B26" s="82"/>
      <c r="C26" s="82"/>
      <c r="D26" s="9"/>
      <c r="E26" s="65"/>
      <c r="F26" s="58"/>
      <c r="G26" s="9"/>
      <c r="H26" s="66"/>
      <c r="I26" s="65"/>
      <c r="J26" s="67"/>
      <c r="K26" s="60" t="s">
        <v>110</v>
      </c>
      <c r="L26" s="59">
        <v>2</v>
      </c>
      <c r="M26" s="143"/>
    </row>
    <row r="27" spans="1:13" ht="15.75" hidden="1" customHeight="1" x14ac:dyDescent="0.25">
      <c r="A27" s="64"/>
      <c r="B27" s="82"/>
      <c r="C27" s="82"/>
      <c r="D27" s="9"/>
      <c r="E27" s="65"/>
      <c r="F27" s="58"/>
      <c r="G27" s="9"/>
      <c r="H27" s="66"/>
      <c r="I27" s="65"/>
      <c r="J27" s="67"/>
      <c r="K27" s="60" t="s">
        <v>111</v>
      </c>
      <c r="L27" s="59">
        <v>2</v>
      </c>
      <c r="M27" s="143"/>
    </row>
    <row r="28" spans="1:13" ht="15.75" hidden="1" customHeight="1" x14ac:dyDescent="0.25">
      <c r="A28" s="64"/>
      <c r="B28" s="82"/>
      <c r="C28" s="82"/>
      <c r="D28" s="9"/>
      <c r="E28" s="65"/>
      <c r="F28" s="58"/>
      <c r="G28" s="9"/>
      <c r="H28" s="66"/>
      <c r="I28" s="65"/>
      <c r="J28" s="67"/>
      <c r="K28" s="60" t="s">
        <v>112</v>
      </c>
      <c r="L28" s="59">
        <v>2</v>
      </c>
      <c r="M28" s="143"/>
    </row>
    <row r="29" spans="1:13" ht="15.75" hidden="1" customHeight="1" x14ac:dyDescent="0.25">
      <c r="A29" s="64"/>
      <c r="B29" s="82"/>
      <c r="C29" s="82"/>
      <c r="D29" s="9"/>
      <c r="E29" s="65"/>
      <c r="F29" s="58"/>
      <c r="G29" s="9"/>
      <c r="H29" s="66"/>
      <c r="I29" s="65"/>
      <c r="J29" s="67"/>
      <c r="K29" s="60" t="s">
        <v>113</v>
      </c>
      <c r="L29" s="59">
        <v>2</v>
      </c>
      <c r="M29" s="143"/>
    </row>
    <row r="30" spans="1:13" ht="15.75" hidden="1" customHeight="1" x14ac:dyDescent="0.25">
      <c r="A30" s="64"/>
      <c r="B30" s="82"/>
      <c r="C30" s="82"/>
      <c r="D30" s="9"/>
      <c r="E30" s="65"/>
      <c r="F30" s="58"/>
      <c r="G30" s="9"/>
      <c r="H30" s="66"/>
      <c r="I30" s="65"/>
      <c r="J30" s="67"/>
      <c r="K30" s="60" t="s">
        <v>114</v>
      </c>
      <c r="L30" s="59">
        <v>2</v>
      </c>
      <c r="M30" s="143"/>
    </row>
    <row r="31" spans="1:13" ht="15.75" hidden="1" customHeight="1" x14ac:dyDescent="0.25">
      <c r="A31" s="64"/>
      <c r="B31" s="82"/>
      <c r="C31" s="82"/>
      <c r="D31" s="9"/>
      <c r="E31" s="65"/>
      <c r="F31" s="58"/>
      <c r="G31" s="9"/>
      <c r="H31" s="66"/>
      <c r="I31" s="65"/>
      <c r="J31" s="67"/>
      <c r="K31" s="60" t="s">
        <v>115</v>
      </c>
      <c r="L31" s="59">
        <v>2</v>
      </c>
      <c r="M31" s="143"/>
    </row>
    <row r="32" spans="1:13" ht="15.75" hidden="1" customHeight="1" x14ac:dyDescent="0.25">
      <c r="A32" s="64"/>
      <c r="B32" s="82"/>
      <c r="C32" s="82"/>
      <c r="D32" s="9"/>
      <c r="E32" s="65"/>
      <c r="F32" s="58"/>
      <c r="G32" s="9"/>
      <c r="H32" s="66"/>
      <c r="I32" s="65"/>
      <c r="J32" s="67"/>
      <c r="K32" s="60" t="s">
        <v>116</v>
      </c>
      <c r="L32" s="59">
        <v>2</v>
      </c>
      <c r="M32" s="143"/>
    </row>
    <row r="33" spans="1:13" ht="15.75" hidden="1" customHeight="1" x14ac:dyDescent="0.25">
      <c r="A33" s="64"/>
      <c r="B33" s="82"/>
      <c r="C33" s="82"/>
      <c r="D33" s="9"/>
      <c r="E33" s="65"/>
      <c r="F33" s="58"/>
      <c r="G33" s="9"/>
      <c r="H33" s="66"/>
      <c r="I33" s="65"/>
      <c r="J33" s="67"/>
      <c r="K33" s="60" t="s">
        <v>117</v>
      </c>
      <c r="L33" s="59">
        <v>2</v>
      </c>
      <c r="M33" s="143"/>
    </row>
    <row r="34" spans="1:13" ht="15.75" hidden="1" customHeight="1" x14ac:dyDescent="0.25">
      <c r="A34" s="64"/>
      <c r="B34" s="82"/>
      <c r="C34" s="82"/>
      <c r="D34" s="9"/>
      <c r="E34" s="65"/>
      <c r="F34" s="58"/>
      <c r="G34" s="9"/>
      <c r="H34" s="66"/>
      <c r="I34" s="65"/>
      <c r="J34" s="67"/>
      <c r="K34" s="60" t="s">
        <v>118</v>
      </c>
      <c r="L34" s="59">
        <v>2</v>
      </c>
      <c r="M34" s="143"/>
    </row>
    <row r="35" spans="1:13" ht="15" customHeight="1" x14ac:dyDescent="0.25">
      <c r="A35" s="157" t="s">
        <v>94</v>
      </c>
      <c r="B35" s="88"/>
      <c r="C35" s="87"/>
      <c r="D35" s="120" t="str">
        <f>K4</f>
        <v>Needs</v>
      </c>
      <c r="E35" s="10">
        <f>IF(NOT(ISBLANK(B35)),IF(ISERROR(VLOOKUP(B35,K:L,2,FALSE)),"",VLOOKUP(B35,K:L,2,FALSE)),IF(ISERROR(VLOOKUP(D35,K:L,2,FALSE)),"",VLOOKUP(D35,K:L,2,FALSE)))</f>
        <v>2</v>
      </c>
      <c r="F35" s="11" t="str">
        <f>LEFT(G35,3)</f>
        <v>3.1</v>
      </c>
      <c r="G35" s="125" t="s">
        <v>10</v>
      </c>
      <c r="H35" s="13" t="str">
        <f>IF(SUMIFS(E:E,G:G,G35)=0,"Not ready",IF(SUMIFS(E:E,G:G,G35)&lt;(COUNTIF(G:G,G35)*2),"Partially ready", "Ready"))</f>
        <v>Ready</v>
      </c>
      <c r="I35" s="14">
        <f>IF(H35="Ready",2,IF(H35="Not Ready",0,1))</f>
        <v>2</v>
      </c>
      <c r="J35" s="1">
        <v>0</v>
      </c>
      <c r="K35" s="12" t="s">
        <v>11</v>
      </c>
      <c r="L35" s="126">
        <f>VLOOKUP(LEFT(K35,3),F:J,5,FALSE)</f>
        <v>0</v>
      </c>
      <c r="M35" s="157" t="s">
        <v>94</v>
      </c>
    </row>
    <row r="36" spans="1:13" x14ac:dyDescent="0.25">
      <c r="A36" s="158"/>
      <c r="B36" s="127" t="s">
        <v>82</v>
      </c>
      <c r="C36" s="26">
        <f>IF(NOT(ISBLANK(B36)),IF(ISERROR(VLOOKUP(B36,K:L,2,FALSE)),"",VLOOKUP(B36,K:L,2,FALSE)),IF(ISERROR(VLOOKUP(D36,K:L,2,FALSE)),"",VLOOKUP(D36,K:L,2,FALSE)))</f>
        <v>0</v>
      </c>
      <c r="D36" s="40"/>
      <c r="E36" s="69"/>
      <c r="F36" s="27"/>
      <c r="G36" s="78"/>
      <c r="H36" s="29"/>
      <c r="I36" s="26"/>
      <c r="J36" s="4"/>
      <c r="K36" s="28"/>
      <c r="L36" s="63"/>
      <c r="M36" s="158"/>
    </row>
    <row r="37" spans="1:13" x14ac:dyDescent="0.25">
      <c r="A37" s="158"/>
      <c r="B37" s="128" t="s">
        <v>90</v>
      </c>
      <c r="C37" s="32">
        <f>IF(NOT(ISBLANK(B37)),IF(ISERROR(VLOOKUP(B37,K:L,2,FALSE)),"",VLOOKUP(B37,K:L,2,FALSE)),IF(ISERROR(VLOOKUP(D37,K:L,2,FALSE)),"",VLOOKUP(D37,K:L,2,FALSE)))</f>
        <v>2</v>
      </c>
      <c r="D37" s="40"/>
      <c r="E37" s="69"/>
      <c r="F37" s="27"/>
      <c r="G37" s="78"/>
      <c r="H37" s="29"/>
      <c r="I37" s="26"/>
      <c r="J37" s="4"/>
      <c r="K37" s="28"/>
      <c r="L37" s="63"/>
      <c r="M37" s="158"/>
    </row>
    <row r="38" spans="1:13" x14ac:dyDescent="0.25">
      <c r="A38" s="158"/>
      <c r="B38" s="128" t="s">
        <v>91</v>
      </c>
      <c r="C38" s="32">
        <f>IF(NOT(ISBLANK(B38)),IF(ISERROR(VLOOKUP(B38,K:L,2,FALSE)),"",VLOOKUP(B38,K:L,2,FALSE)),IF(ISERROR(VLOOKUP(D38,K:L,2,FALSE)),"",VLOOKUP(D38,K:L,2,FALSE)))</f>
        <v>2</v>
      </c>
      <c r="D38" s="40"/>
      <c r="E38" s="69"/>
      <c r="F38" s="27"/>
      <c r="G38" s="78"/>
      <c r="H38" s="29"/>
      <c r="I38" s="26"/>
      <c r="J38" s="4"/>
      <c r="K38" s="28"/>
      <c r="L38" s="63"/>
      <c r="M38" s="158"/>
    </row>
    <row r="39" spans="1:13" x14ac:dyDescent="0.25">
      <c r="A39" s="158"/>
      <c r="B39" s="128" t="s">
        <v>92</v>
      </c>
      <c r="C39" s="32">
        <f>IF(NOT(ISBLANK(B39)),IF(ISERROR(VLOOKUP(B39,K:L,2,FALSE)),"",VLOOKUP(B39,K:L,2,FALSE)),IF(ISERROR(VLOOKUP(D39,K:L,2,FALSE)),"",VLOOKUP(D39,K:L,2,FALSE)))</f>
        <v>2</v>
      </c>
      <c r="D39" s="40"/>
      <c r="E39" s="69"/>
      <c r="F39" s="27"/>
      <c r="G39" s="78"/>
      <c r="H39" s="29"/>
      <c r="I39" s="26"/>
      <c r="J39" s="4"/>
      <c r="K39" s="28"/>
      <c r="L39" s="63"/>
      <c r="M39" s="158"/>
    </row>
    <row r="40" spans="1:13" x14ac:dyDescent="0.25">
      <c r="A40" s="158"/>
      <c r="B40" s="127" t="s">
        <v>13</v>
      </c>
      <c r="C40" s="22">
        <f>IF(NOT(ISBLANK(B40)),IF(ISERROR(VLOOKUP(B40,K:L,2,FALSE)),"",VLOOKUP(B40,K:L,2,FALSE)),IF(ISERROR(VLOOKUP(D40,K:L,2,FALSE)),"",VLOOKUP(D40,K:L,2,FALSE)))</f>
        <v>0</v>
      </c>
      <c r="D40" s="40"/>
      <c r="E40" s="75"/>
      <c r="F40" s="27"/>
      <c r="G40" s="78"/>
      <c r="H40" s="29"/>
      <c r="I40" s="26"/>
      <c r="J40" s="4"/>
      <c r="K40" s="28"/>
      <c r="L40" s="63"/>
      <c r="M40" s="158"/>
    </row>
    <row r="41" spans="1:13" x14ac:dyDescent="0.25">
      <c r="A41" s="158"/>
      <c r="B41" s="83"/>
      <c r="C41" s="101"/>
      <c r="D41" s="39" t="str">
        <f>K4</f>
        <v>Needs</v>
      </c>
      <c r="E41" s="32">
        <f>IF(NOT(ISBLANK(B41)),IF(ISERROR(VLOOKUP(B41,K:L,2,FALSE)),"",VLOOKUP(B41,K:L,2,FALSE)),IF(ISERROR(VLOOKUP(D41,K:L,2,FALSE)),"",VLOOKUP(D41,K:L,2,FALSE)))</f>
        <v>2</v>
      </c>
      <c r="F41" s="17" t="str">
        <f>LEFT(G41,3)</f>
        <v>3.2</v>
      </c>
      <c r="G41" s="77" t="s">
        <v>12</v>
      </c>
      <c r="H41" s="19" t="str">
        <f>IF(SUMIFS(E:E,G:G,G41)=0,"Not ready",IF(SUMIFS(E:E,G:G,G41)&lt;(COUNTIF(G:G,G41)*2),"Partially ready", "Ready"))</f>
        <v>Partially ready</v>
      </c>
      <c r="I41" s="20">
        <f>IF(H41="Ready",2,IF(H41="Not Ready",0,1))</f>
        <v>1</v>
      </c>
      <c r="J41" s="74">
        <v>0</v>
      </c>
      <c r="K41" s="62" t="s">
        <v>13</v>
      </c>
      <c r="L41" s="21">
        <f>VLOOKUP(LEFT(K41,3),F:J,5,FALSE)</f>
        <v>0</v>
      </c>
      <c r="M41" s="158"/>
    </row>
    <row r="42" spans="1:13" x14ac:dyDescent="0.25">
      <c r="A42" s="158"/>
      <c r="B42" s="84"/>
      <c r="C42" s="80"/>
      <c r="D42" s="40" t="s">
        <v>11</v>
      </c>
      <c r="E42" s="26">
        <f>IF(NOT(ISBLANK(B42)),IF(ISERROR(VLOOKUP(B42,K:L,2,FALSE)),"",VLOOKUP(B42,K:L,2,FALSE)),IF(ISERROR(VLOOKUP(D42,K:L,2,FALSE)),"",VLOOKUP(D42,K:L,2,FALSE)))</f>
        <v>0</v>
      </c>
      <c r="F42" s="27"/>
      <c r="G42" s="78" t="s">
        <v>12</v>
      </c>
      <c r="H42" s="29"/>
      <c r="I42" s="26"/>
      <c r="J42" s="71"/>
      <c r="K42" s="40"/>
      <c r="L42" s="31"/>
      <c r="M42" s="158"/>
    </row>
    <row r="43" spans="1:13" x14ac:dyDescent="0.25">
      <c r="A43" s="158"/>
      <c r="B43" s="84" t="s">
        <v>82</v>
      </c>
      <c r="C43" s="26">
        <f>IF(NOT(ISBLANK(B43)),IF(ISERROR(VLOOKUP(B43,K:L,2,FALSE)),"",VLOOKUP(B43,K:L,2,FALSE)),IF(ISERROR(VLOOKUP(D43,K:L,2,FALSE)),"",VLOOKUP(D43,K:L,2,FALSE)))</f>
        <v>0</v>
      </c>
      <c r="D43" s="40"/>
      <c r="E43" s="69"/>
      <c r="F43" s="27"/>
      <c r="G43" s="78"/>
      <c r="H43" s="29"/>
      <c r="I43" s="26"/>
      <c r="J43" s="71"/>
      <c r="K43" s="40"/>
      <c r="L43" s="31"/>
      <c r="M43" s="158"/>
    </row>
    <row r="44" spans="1:13" x14ac:dyDescent="0.25">
      <c r="A44" s="158"/>
      <c r="B44" s="84" t="s">
        <v>51</v>
      </c>
      <c r="C44" s="26">
        <f>IF(NOT(ISBLANK(B44)),IF(ISERROR(VLOOKUP(B44,K:L,2,FALSE)),"",VLOOKUP(B44,K:L,2,FALSE)),IF(ISERROR(VLOOKUP(D44,K:L,2,FALSE)),"",VLOOKUP(D44,K:L,2,FALSE)))</f>
        <v>0</v>
      </c>
      <c r="D44" s="40"/>
      <c r="E44" s="69"/>
      <c r="F44" s="27"/>
      <c r="G44" s="78"/>
      <c r="H44" s="29"/>
      <c r="I44" s="26"/>
      <c r="J44" s="71"/>
      <c r="K44" s="40"/>
      <c r="L44" s="31"/>
      <c r="M44" s="158"/>
    </row>
    <row r="45" spans="1:13" x14ac:dyDescent="0.25">
      <c r="A45" s="158"/>
      <c r="B45" s="84" t="s">
        <v>42</v>
      </c>
      <c r="C45" s="26">
        <f>IF(NOT(ISBLANK(B45)),IF(ISERROR(VLOOKUP(B45,K:L,2,FALSE)),"",VLOOKUP(B45,K:L,2,FALSE)),IF(ISERROR(VLOOKUP(D45,K:L,2,FALSE)),"",VLOOKUP(D45,K:L,2,FALSE)))</f>
        <v>0</v>
      </c>
      <c r="D45" s="40"/>
      <c r="E45" s="69"/>
      <c r="F45" s="27"/>
      <c r="G45" s="78"/>
      <c r="H45" s="29"/>
      <c r="I45" s="26"/>
      <c r="J45" s="71"/>
      <c r="K45" s="40"/>
      <c r="L45" s="31"/>
      <c r="M45" s="158"/>
    </row>
    <row r="46" spans="1:13" x14ac:dyDescent="0.25">
      <c r="A46" s="158"/>
      <c r="B46" s="83"/>
      <c r="C46" s="101"/>
      <c r="D46" s="62" t="str">
        <f>K35</f>
        <v>3.1 BA Approach</v>
      </c>
      <c r="E46" s="20">
        <f>IF(NOT(ISBLANK(B46)),IF(ISERROR(VLOOKUP(B46,K:L,2,FALSE)),"",VLOOKUP(B46,K:L,2,FALSE)),IF(ISERROR(VLOOKUP(D46,K:L,2,FALSE)),"",VLOOKUP(D46,K:L,2,FALSE)))</f>
        <v>0</v>
      </c>
      <c r="F46" s="17" t="str">
        <f>LEFT(G46,3)</f>
        <v>3.3</v>
      </c>
      <c r="G46" s="77" t="s">
        <v>14</v>
      </c>
      <c r="H46" s="19" t="str">
        <f>IF(SUMIFS(E:E,G:G,G46)=0,"Not ready",IF(SUMIFS(E:E,G:G,G46)&lt;(COUNTIF(G:G,G46)*2),"Partially ready", "Ready"))</f>
        <v>Not ready</v>
      </c>
      <c r="I46" s="20">
        <f>IF(H46="Ready",2,IF(H46="Not Ready",0,1))</f>
        <v>0</v>
      </c>
      <c r="J46" s="2">
        <v>0</v>
      </c>
      <c r="K46" s="18" t="s">
        <v>15</v>
      </c>
      <c r="L46" s="21">
        <f>VLOOKUP(LEFT(K46,3),F:J,5,FALSE)</f>
        <v>0</v>
      </c>
      <c r="M46" s="158"/>
    </row>
    <row r="47" spans="1:13" x14ac:dyDescent="0.25">
      <c r="A47" s="158"/>
      <c r="B47" s="84"/>
      <c r="C47" s="80"/>
      <c r="D47" s="40" t="str">
        <f>K41</f>
        <v>3.2 Stakeholder Engagement Approach</v>
      </c>
      <c r="E47" s="26">
        <f>IF(NOT(ISBLANK(B47)),IF(ISERROR(VLOOKUP(B47,K:L,2,FALSE)),"",VLOOKUP(B47,K:L,2,FALSE)),IF(ISERROR(VLOOKUP(D47,K:L,2,FALSE)),"",VLOOKUP(D47,K:L,2,FALSE)))</f>
        <v>0</v>
      </c>
      <c r="F47" s="27"/>
      <c r="G47" s="78" t="s">
        <v>14</v>
      </c>
      <c r="H47" s="29"/>
      <c r="I47" s="26"/>
      <c r="J47" s="4"/>
      <c r="K47" s="28"/>
      <c r="L47" s="31"/>
      <c r="M47" s="158"/>
    </row>
    <row r="48" spans="1:13" x14ac:dyDescent="0.25">
      <c r="A48" s="158"/>
      <c r="B48" s="84" t="s">
        <v>82</v>
      </c>
      <c r="C48" s="26">
        <f>IF(NOT(ISBLANK(B48)),IF(ISERROR(VLOOKUP(B48,K:L,2,FALSE)),"",VLOOKUP(B48,K:L,2,FALSE)),IF(ISERROR(VLOOKUP(D48,K:L,2,FALSE)),"",VLOOKUP(D48,K:L,2,FALSE)))</f>
        <v>0</v>
      </c>
      <c r="D48" s="40"/>
      <c r="E48" s="69"/>
      <c r="F48" s="27"/>
      <c r="G48" s="78"/>
      <c r="H48" s="29"/>
      <c r="I48" s="26"/>
      <c r="J48" s="4"/>
      <c r="K48" s="28"/>
      <c r="L48" s="31"/>
      <c r="M48" s="158"/>
    </row>
    <row r="49" spans="1:13" x14ac:dyDescent="0.25">
      <c r="A49" s="158"/>
      <c r="B49" s="85" t="s">
        <v>90</v>
      </c>
      <c r="C49" s="32">
        <f>IF(NOT(ISBLANK(B49)),IF(ISERROR(VLOOKUP(B49,K:L,2,FALSE)),"",VLOOKUP(B49,K:L,2,FALSE)),IF(ISERROR(VLOOKUP(D49,K:L,2,FALSE)),"",VLOOKUP(D49,K:L,2,FALSE)))</f>
        <v>2</v>
      </c>
      <c r="D49" s="40"/>
      <c r="E49" s="69"/>
      <c r="F49" s="27"/>
      <c r="G49" s="78"/>
      <c r="H49" s="29"/>
      <c r="I49" s="26"/>
      <c r="J49" s="4"/>
      <c r="K49" s="28"/>
      <c r="L49" s="31"/>
      <c r="M49" s="158"/>
    </row>
    <row r="50" spans="1:13" x14ac:dyDescent="0.25">
      <c r="A50" s="158"/>
      <c r="B50" s="84" t="s">
        <v>42</v>
      </c>
      <c r="C50" s="26">
        <f>IF(NOT(ISBLANK(B50)),IF(ISERROR(VLOOKUP(B50,K:L,2,FALSE)),"",VLOOKUP(B50,K:L,2,FALSE)),IF(ISERROR(VLOOKUP(D50,K:L,2,FALSE)),"",VLOOKUP(D50,K:L,2,FALSE)))</f>
        <v>0</v>
      </c>
      <c r="D50" s="40"/>
      <c r="E50" s="69"/>
      <c r="F50" s="27"/>
      <c r="G50" s="78"/>
      <c r="H50" s="29"/>
      <c r="I50" s="26"/>
      <c r="J50" s="4"/>
      <c r="K50" s="28"/>
      <c r="L50" s="31"/>
      <c r="M50" s="158"/>
    </row>
    <row r="51" spans="1:13" x14ac:dyDescent="0.25">
      <c r="A51" s="158"/>
      <c r="B51" s="129" t="s">
        <v>100</v>
      </c>
      <c r="C51" s="32">
        <f>IF(NOT(ISBLANK(B51)),IF(ISERROR(VLOOKUP(B51,K:L,2,FALSE)),"",VLOOKUP(B51,K:L,2,FALSE)),IF(ISERROR(VLOOKUP(D51,K:L,2,FALSE)),"",VLOOKUP(D51,K:L,2,FALSE)))</f>
        <v>2</v>
      </c>
      <c r="D51" s="40"/>
      <c r="E51" s="69"/>
      <c r="F51" s="27"/>
      <c r="G51" s="79"/>
      <c r="H51" s="29"/>
      <c r="I51" s="26"/>
      <c r="J51" s="4"/>
      <c r="K51" s="28"/>
      <c r="L51" s="31"/>
      <c r="M51" s="158"/>
    </row>
    <row r="52" spans="1:13" x14ac:dyDescent="0.25">
      <c r="A52" s="158"/>
      <c r="B52" s="83"/>
      <c r="C52" s="101"/>
      <c r="D52" s="62" t="str">
        <f>K35</f>
        <v>3.1 BA Approach</v>
      </c>
      <c r="E52" s="20">
        <f>IF(NOT(ISBLANK(B52)),IF(ISERROR(VLOOKUP(B52,K:L,2,FALSE)),"",VLOOKUP(B52,K:L,2,FALSE)),IF(ISERROR(VLOOKUP(D52,K:L,2,FALSE)),"",VLOOKUP(D52,K:L,2,FALSE)))</f>
        <v>0</v>
      </c>
      <c r="F52" s="17" t="str">
        <f>LEFT(G52,3)</f>
        <v>3.4</v>
      </c>
      <c r="G52" s="77" t="s">
        <v>16</v>
      </c>
      <c r="H52" s="72" t="str">
        <f>IF(SUMIFS(E:E,G:G,G52)=0,"Not ready",IF(SUMIFS(E:E,G:G,G52)&lt;(COUNTIF(G:G,G52)*2),"Partially ready", "Ready"))</f>
        <v>Not ready</v>
      </c>
      <c r="I52" s="73">
        <f>IF(H52="Ready",2,IF(H52="Not Ready",0,1))</f>
        <v>0</v>
      </c>
      <c r="J52" s="2">
        <v>0</v>
      </c>
      <c r="K52" s="18" t="s">
        <v>17</v>
      </c>
      <c r="L52" s="21">
        <f>VLOOKUP(LEFT(K52,3),F:J,5,FALSE)</f>
        <v>0</v>
      </c>
      <c r="M52" s="158"/>
    </row>
    <row r="53" spans="1:13" x14ac:dyDescent="0.25">
      <c r="A53" s="158"/>
      <c r="B53" s="84"/>
      <c r="C53" s="80"/>
      <c r="D53" s="40" t="str">
        <f>K41</f>
        <v>3.2 Stakeholder Engagement Approach</v>
      </c>
      <c r="E53" s="26">
        <f>IF(NOT(ISBLANK(B53)),IF(ISERROR(VLOOKUP(B53,K:L,2,FALSE)),"",VLOOKUP(B53,K:L,2,FALSE)),IF(ISERROR(VLOOKUP(D53,K:L,2,FALSE)),"",VLOOKUP(D53,K:L,2,FALSE)))</f>
        <v>0</v>
      </c>
      <c r="F53" s="27"/>
      <c r="G53" s="78" t="s">
        <v>16</v>
      </c>
      <c r="H53" s="68"/>
      <c r="I53" s="69"/>
      <c r="J53" s="4"/>
      <c r="K53" s="28"/>
      <c r="L53" s="31"/>
      <c r="M53" s="158"/>
    </row>
    <row r="54" spans="1:13" x14ac:dyDescent="0.25">
      <c r="A54" s="158"/>
      <c r="B54" s="84"/>
      <c r="C54" s="80"/>
      <c r="D54" s="40" t="str">
        <f>K46</f>
        <v>3.3 Governance Approach</v>
      </c>
      <c r="E54" s="26">
        <f>IF(NOT(ISBLANK(B54)),IF(ISERROR(VLOOKUP(B54,K:L,2,FALSE)),"",VLOOKUP(B54,K:L,2,FALSE)),IF(ISERROR(VLOOKUP(D54,K:L,2,FALSE)),"",VLOOKUP(D54,K:L,2,FALSE)))</f>
        <v>0</v>
      </c>
      <c r="F54" s="27"/>
      <c r="G54" s="78" t="s">
        <v>16</v>
      </c>
      <c r="H54" s="68"/>
      <c r="I54" s="69"/>
      <c r="J54" s="4"/>
      <c r="K54" s="28"/>
      <c r="L54" s="31"/>
      <c r="M54" s="158"/>
    </row>
    <row r="55" spans="1:13" x14ac:dyDescent="0.25">
      <c r="A55" s="158"/>
      <c r="B55" s="84" t="s">
        <v>82</v>
      </c>
      <c r="C55" s="26">
        <f>IF(NOT(ISBLANK(B55)),IF(ISERROR(VLOOKUP(B55,K:L,2,FALSE)),"",VLOOKUP(B55,K:L,2,FALSE)),IF(ISERROR(VLOOKUP(D55,K:L,2,FALSE)),"",VLOOKUP(D55,K:L,2,FALSE)))</f>
        <v>0</v>
      </c>
      <c r="D55" s="40"/>
      <c r="E55" s="69"/>
      <c r="F55" s="27"/>
      <c r="G55" s="78"/>
      <c r="H55" s="68"/>
      <c r="I55" s="69"/>
      <c r="J55" s="4"/>
      <c r="K55" s="28"/>
      <c r="L55" s="31"/>
      <c r="M55" s="158"/>
    </row>
    <row r="56" spans="1:13" x14ac:dyDescent="0.25">
      <c r="A56" s="158"/>
      <c r="B56" s="85" t="s">
        <v>90</v>
      </c>
      <c r="C56" s="32">
        <f>IF(NOT(ISBLANK(B56)),IF(ISERROR(VLOOKUP(B56,K:L,2,FALSE)),"",VLOOKUP(B56,K:L,2,FALSE)),IF(ISERROR(VLOOKUP(D56,K:L,2,FALSE)),"",VLOOKUP(D56,K:L,2,FALSE)))</f>
        <v>2</v>
      </c>
      <c r="D56" s="40"/>
      <c r="E56" s="69"/>
      <c r="F56" s="27"/>
      <c r="G56" s="78"/>
      <c r="H56" s="68"/>
      <c r="I56" s="69"/>
      <c r="J56" s="4"/>
      <c r="K56" s="28"/>
      <c r="L56" s="31"/>
      <c r="M56" s="158"/>
    </row>
    <row r="57" spans="1:13" x14ac:dyDescent="0.25">
      <c r="A57" s="158"/>
      <c r="B57" s="85" t="s">
        <v>100</v>
      </c>
      <c r="C57" s="32">
        <f>IF(NOT(ISBLANK(B57)),IF(ISERROR(VLOOKUP(B57,K:L,2,FALSE)),"",VLOOKUP(B57,K:L,2,FALSE)),IF(ISERROR(VLOOKUP(D57,K:L,2,FALSE)),"",VLOOKUP(D57,K:L,2,FALSE)))</f>
        <v>2</v>
      </c>
      <c r="D57" s="40"/>
      <c r="E57" s="69"/>
      <c r="F57" s="27"/>
      <c r="G57" s="78"/>
      <c r="H57" s="68"/>
      <c r="I57" s="69"/>
      <c r="J57" s="4"/>
      <c r="K57" s="28"/>
      <c r="L57" s="31"/>
      <c r="M57" s="158"/>
    </row>
    <row r="58" spans="1:13" x14ac:dyDescent="0.25">
      <c r="A58" s="158"/>
      <c r="B58" s="85" t="s">
        <v>101</v>
      </c>
      <c r="C58" s="32">
        <f>IF(NOT(ISBLANK(B58)),IF(ISERROR(VLOOKUP(B58,K:L,2,FALSE)),"",VLOOKUP(B58,K:L,2,FALSE)),IF(ISERROR(VLOOKUP(D58,K:L,2,FALSE)),"",VLOOKUP(D58,K:L,2,FALSE)))</f>
        <v>2</v>
      </c>
      <c r="D58" s="40"/>
      <c r="E58" s="69"/>
      <c r="F58" s="27"/>
      <c r="G58" s="78"/>
      <c r="H58" s="68"/>
      <c r="I58" s="69"/>
      <c r="J58" s="4"/>
      <c r="K58" s="28"/>
      <c r="L58" s="31"/>
      <c r="M58" s="158"/>
    </row>
    <row r="59" spans="1:13" x14ac:dyDescent="0.25">
      <c r="A59" s="158"/>
      <c r="B59" s="83"/>
      <c r="C59" s="101"/>
      <c r="D59" s="39" t="str">
        <f>K5</f>
        <v>Performance Objectives (external)</v>
      </c>
      <c r="E59" s="16">
        <f>IF(NOT(ISBLANK(B59)),IF(ISERROR(VLOOKUP(B59,K:L,2,FALSE)),"",VLOOKUP(B59,K:L,2,FALSE)),IF(ISERROR(VLOOKUP(D59,K:L,2,FALSE)),"",VLOOKUP(D59,K:L,2,FALSE)))</f>
        <v>2</v>
      </c>
      <c r="F59" s="17" t="str">
        <f>LEFT(G59,3)</f>
        <v>3.5</v>
      </c>
      <c r="G59" s="62" t="s">
        <v>18</v>
      </c>
      <c r="H59" s="19" t="str">
        <f>IF(SUMIFS(E:E,G:G,G59)=0,"Not ready",IF(SUMIFS(E:E,G:G,G59)&lt;(COUNTIF(G:G,G59)*2),"Partially ready", "Ready"))</f>
        <v>Partially ready</v>
      </c>
      <c r="I59" s="20">
        <f>IF(H59="Ready",2,IF(H59="Not Ready",0,1))</f>
        <v>1</v>
      </c>
      <c r="J59" s="74">
        <v>0</v>
      </c>
      <c r="K59" s="62" t="s">
        <v>82</v>
      </c>
      <c r="L59" s="21">
        <f>VLOOKUP(LEFT(K59,3),F:J,5,FALSE)</f>
        <v>0</v>
      </c>
      <c r="M59" s="158"/>
    </row>
    <row r="60" spans="1:13" x14ac:dyDescent="0.25">
      <c r="A60" s="158"/>
      <c r="B60" s="84"/>
      <c r="C60" s="80"/>
      <c r="D60" s="40" t="str">
        <f>K35</f>
        <v>3.1 BA Approach</v>
      </c>
      <c r="E60" s="26">
        <f>IF(NOT(ISBLANK(B60)),IF(ISERROR(VLOOKUP(B60,K:L,2,FALSE)),"",VLOOKUP(B60,K:L,2,FALSE)),IF(ISERROR(VLOOKUP(D60,K:L,2,FALSE)),"",VLOOKUP(D60,K:L,2,FALSE)))</f>
        <v>0</v>
      </c>
      <c r="F60" s="27"/>
      <c r="G60" s="94" t="s">
        <v>18</v>
      </c>
      <c r="H60" s="29"/>
      <c r="I60" s="26"/>
      <c r="J60" s="71"/>
      <c r="K60" s="40"/>
      <c r="L60" s="31"/>
      <c r="M60" s="158"/>
    </row>
    <row r="61" spans="1:13" ht="15.75" thickBot="1" x14ac:dyDescent="0.3">
      <c r="A61" s="159"/>
      <c r="B61" s="130" t="s">
        <v>102</v>
      </c>
      <c r="C61" s="132">
        <f>IF(NOT(ISBLANK(B61)),IF(ISERROR(VLOOKUP(B61,K:L,2,FALSE)),"",VLOOKUP(B61,K:L,2,FALSE)),IF(ISERROR(VLOOKUP(D61,K:L,2,FALSE)),"",VLOOKUP(D61,K:L,2,FALSE)))</f>
        <v>2</v>
      </c>
      <c r="D61" s="131"/>
      <c r="E61" s="149"/>
      <c r="F61" s="34"/>
      <c r="G61" s="133"/>
      <c r="H61" s="35"/>
      <c r="I61" s="33"/>
      <c r="J61" s="134"/>
      <c r="K61" s="131"/>
      <c r="L61" s="36"/>
      <c r="M61" s="159"/>
    </row>
    <row r="62" spans="1:13" ht="15" customHeight="1" x14ac:dyDescent="0.25">
      <c r="A62" s="157" t="s">
        <v>95</v>
      </c>
      <c r="B62" s="80"/>
      <c r="C62" s="80"/>
      <c r="D62" s="118" t="str">
        <f>K4</f>
        <v>Needs</v>
      </c>
      <c r="E62" s="32">
        <f>IF(NOT(ISBLANK(B62)),IF(ISERROR(VLOOKUP(B62,K:L,2,FALSE)),"",VLOOKUP(B62,K:L,2,FALSE)),IF(ISERROR(VLOOKUP(D62,K:L,2,FALSE)),"",VLOOKUP(D62,K:L,2,FALSE)))</f>
        <v>2</v>
      </c>
      <c r="F62" s="27" t="str">
        <f>LEFT(G62,3)</f>
        <v>4.1</v>
      </c>
      <c r="G62" s="40" t="s">
        <v>19</v>
      </c>
      <c r="H62" s="29" t="str">
        <f>IF(SUMIFS(E:E,G:G,G62)=0,"Not ready",IF(SUMIFS(E:E,G:G,G62)&lt;(COUNTIF(G:G,G62)*2),"Partially ready", "Ready"))</f>
        <v>Partially ready</v>
      </c>
      <c r="I62" s="26">
        <f>IF(H62="Ready",2,IF(H62="Not Ready",0,1))</f>
        <v>1</v>
      </c>
      <c r="J62" s="3">
        <v>0</v>
      </c>
      <c r="K62" s="37" t="s">
        <v>20</v>
      </c>
      <c r="L62" s="69">
        <f>VLOOKUP(LEFT(K62,3),F:J,5,FALSE)</f>
        <v>0</v>
      </c>
      <c r="M62" s="157" t="s">
        <v>95</v>
      </c>
    </row>
    <row r="63" spans="1:13" x14ac:dyDescent="0.25">
      <c r="A63" s="158"/>
      <c r="B63" s="80"/>
      <c r="C63" s="80"/>
      <c r="D63" s="91" t="str">
        <f>K41</f>
        <v>3.2 Stakeholder Engagement Approach</v>
      </c>
      <c r="E63" s="26">
        <f>IF(NOT(ISBLANK(B63)),IF(ISERROR(VLOOKUP(B63,K:L,2,FALSE)),"",VLOOKUP(B63,K:L,2,FALSE)),IF(ISERROR(VLOOKUP(D63,K:L,2,FALSE)),"",VLOOKUP(D63,K:L,2,FALSE)))</f>
        <v>0</v>
      </c>
      <c r="F63" s="27"/>
      <c r="G63" s="94" t="s">
        <v>19</v>
      </c>
      <c r="H63" s="29"/>
      <c r="I63" s="26"/>
      <c r="J63" s="4"/>
      <c r="K63" s="37"/>
      <c r="L63" s="69"/>
      <c r="M63" s="158"/>
    </row>
    <row r="64" spans="1:13" x14ac:dyDescent="0.25">
      <c r="A64" s="158"/>
      <c r="B64" s="80" t="s">
        <v>11</v>
      </c>
      <c r="C64" s="26">
        <f>IF(NOT(ISBLANK(B64)),IF(ISERROR(VLOOKUP(B64,K:L,2,FALSE)),"",VLOOKUP(B64,K:L,2,FALSE)),IF(ISERROR(VLOOKUP(D64,K:L,2,FALSE)),"",VLOOKUP(D64,K:L,2,FALSE)))</f>
        <v>0</v>
      </c>
      <c r="D64" s="91"/>
      <c r="E64" s="148"/>
      <c r="F64" s="27"/>
      <c r="G64" s="94"/>
      <c r="H64" s="29"/>
      <c r="I64" s="26"/>
      <c r="J64" s="4"/>
      <c r="K64" s="37"/>
      <c r="L64" s="69"/>
      <c r="M64" s="158"/>
    </row>
    <row r="65" spans="1:13" x14ac:dyDescent="0.25">
      <c r="A65" s="158"/>
      <c r="B65" s="80" t="s">
        <v>45</v>
      </c>
      <c r="C65" s="26">
        <f>IF(NOT(ISBLANK(B65)),IF(ISERROR(VLOOKUP(B65,K:L,2,FALSE)),"",VLOOKUP(B65,K:L,2,FALSE)),IF(ISERROR(VLOOKUP(D65,K:L,2,FALSE)),"",VLOOKUP(D65,K:L,2,FALSE)))</f>
        <v>0</v>
      </c>
      <c r="D65" s="91"/>
      <c r="E65" s="148"/>
      <c r="F65" s="27"/>
      <c r="G65" s="94"/>
      <c r="H65" s="29"/>
      <c r="I65" s="26"/>
      <c r="J65" s="4"/>
      <c r="K65" s="37"/>
      <c r="L65" s="69"/>
      <c r="M65" s="158"/>
    </row>
    <row r="66" spans="1:13" x14ac:dyDescent="0.25">
      <c r="A66" s="158"/>
      <c r="B66" s="81" t="s">
        <v>103</v>
      </c>
      <c r="C66" s="32">
        <f>IF(NOT(ISBLANK(B66)),IF(ISERROR(VLOOKUP(B66,K:L,2,FALSE)),"",VLOOKUP(B66,K:L,2,FALSE)),IF(ISERROR(VLOOKUP(D66,K:L,2,FALSE)),"",VLOOKUP(D66,K:L,2,FALSE)))</f>
        <v>2</v>
      </c>
      <c r="D66" s="91"/>
      <c r="E66" s="148"/>
      <c r="F66" s="27"/>
      <c r="G66" s="94"/>
      <c r="H66" s="29"/>
      <c r="I66" s="26"/>
      <c r="J66" s="4"/>
      <c r="K66" s="37"/>
      <c r="L66" s="69"/>
      <c r="M66" s="158"/>
    </row>
    <row r="67" spans="1:13" x14ac:dyDescent="0.25">
      <c r="A67" s="158"/>
      <c r="B67" s="101"/>
      <c r="C67" s="101"/>
      <c r="D67" s="90" t="str">
        <f>K62</f>
        <v>4.1 Elicitation Activity Plan</v>
      </c>
      <c r="E67" s="20">
        <f>IF(NOT(ISBLANK(B67)),IF(ISERROR(VLOOKUP(B67,K:L,2,FALSE)),"",VLOOKUP(B67,K:L,2,FALSE)),IF(ISERROR(VLOOKUP(D67,K:L,2,FALSE)),"",VLOOKUP(D67,K:L,2,FALSE)))</f>
        <v>0</v>
      </c>
      <c r="F67" s="17" t="str">
        <f>LEFT(G67,3)</f>
        <v>4.2</v>
      </c>
      <c r="G67" s="62" t="s">
        <v>21</v>
      </c>
      <c r="H67" s="19" t="str">
        <f>IF(SUMIFS(E:E,G:G,G67)=0,"Not ready",IF(SUMIFS(E:E,G:G,G67)&lt;(COUNTIF(G:G,G67)*2),"Partially ready", "Ready"))</f>
        <v>Not ready</v>
      </c>
      <c r="I67" s="20">
        <f>IF(H67="Ready",2,IF(H67="Not Ready",0,1))</f>
        <v>0</v>
      </c>
      <c r="J67" s="74">
        <v>0</v>
      </c>
      <c r="K67" s="90" t="s">
        <v>22</v>
      </c>
      <c r="L67" s="73">
        <f>VLOOKUP(LEFT(K67,3),F:J,5,FALSE)</f>
        <v>0</v>
      </c>
      <c r="M67" s="158"/>
    </row>
    <row r="68" spans="1:13" x14ac:dyDescent="0.25">
      <c r="A68" s="158"/>
      <c r="B68" s="80" t="s">
        <v>13</v>
      </c>
      <c r="C68" s="26">
        <f>IF(NOT(ISBLANK(B68)),IF(ISERROR(VLOOKUP(B68,K:L,2,FALSE)),"",VLOOKUP(B68,K:L,2,FALSE)),IF(ISERROR(VLOOKUP(D68,K:L,2,FALSE)),"",VLOOKUP(D68,K:L,2,FALSE)))</f>
        <v>0</v>
      </c>
      <c r="D68" s="91"/>
      <c r="E68" s="148"/>
      <c r="F68" s="27"/>
      <c r="G68" s="94"/>
      <c r="H68" s="29"/>
      <c r="I68" s="26"/>
      <c r="J68" s="71"/>
      <c r="K68" s="91"/>
      <c r="L68" s="69"/>
      <c r="M68" s="158"/>
    </row>
    <row r="69" spans="1:13" x14ac:dyDescent="0.25">
      <c r="A69" s="158"/>
      <c r="B69" s="80" t="s">
        <v>11</v>
      </c>
      <c r="C69" s="26">
        <f>IF(NOT(ISBLANK(B69)),IF(ISERROR(VLOOKUP(B69,K:L,2,FALSE)),"",VLOOKUP(B69,K:L,2,FALSE)),IF(ISERROR(VLOOKUP(D69,K:L,2,FALSE)),"",VLOOKUP(D69,K:L,2,FALSE)))</f>
        <v>0</v>
      </c>
      <c r="D69" s="91"/>
      <c r="E69" s="148"/>
      <c r="F69" s="27"/>
      <c r="G69" s="94"/>
      <c r="H69" s="29"/>
      <c r="I69" s="26"/>
      <c r="J69" s="71"/>
      <c r="K69" s="91"/>
      <c r="L69" s="69"/>
      <c r="M69" s="158"/>
    </row>
    <row r="70" spans="1:13" x14ac:dyDescent="0.25">
      <c r="A70" s="158"/>
      <c r="B70" s="81" t="s">
        <v>103</v>
      </c>
      <c r="C70" s="32">
        <f>IF(NOT(ISBLANK(B70)),IF(ISERROR(VLOOKUP(B70,K:L,2,FALSE)),"",VLOOKUP(B70,K:L,2,FALSE)),IF(ISERROR(VLOOKUP(D70,K:L,2,FALSE)),"",VLOOKUP(D70,K:L,2,FALSE)))</f>
        <v>2</v>
      </c>
      <c r="D70" s="91"/>
      <c r="E70" s="148"/>
      <c r="F70" s="27"/>
      <c r="G70" s="94"/>
      <c r="H70" s="29"/>
      <c r="I70" s="26"/>
      <c r="J70" s="71"/>
      <c r="K70" s="91"/>
      <c r="L70" s="69"/>
      <c r="M70" s="158"/>
    </row>
    <row r="71" spans="1:13" x14ac:dyDescent="0.25">
      <c r="A71" s="158"/>
      <c r="B71" s="102" t="s">
        <v>104</v>
      </c>
      <c r="C71" s="38">
        <f>IF(NOT(ISBLANK(B71)),IF(ISERROR(VLOOKUP(B71,K:L,2,FALSE)),"",VLOOKUP(B71,K:L,2,FALSE)),IF(ISERROR(VLOOKUP(D71,K:L,2,FALSE)),"",VLOOKUP(D71,K:L,2,FALSE)))</f>
        <v>2</v>
      </c>
      <c r="D71" s="92"/>
      <c r="E71" s="75"/>
      <c r="F71" s="23"/>
      <c r="G71" s="79"/>
      <c r="H71" s="24"/>
      <c r="I71" s="22"/>
      <c r="J71" s="76"/>
      <c r="K71" s="92"/>
      <c r="L71" s="75"/>
      <c r="M71" s="158"/>
    </row>
    <row r="72" spans="1:13" x14ac:dyDescent="0.25">
      <c r="A72" s="158"/>
      <c r="B72" s="101"/>
      <c r="C72" s="80"/>
      <c r="D72" s="91" t="str">
        <f>K67</f>
        <v>4.2 Elicitation Results (unconfirmed)</v>
      </c>
      <c r="E72" s="26">
        <f>IF(NOT(ISBLANK(B72)),IF(ISERROR(VLOOKUP(B72,K:L,2,FALSE)),"",VLOOKUP(B72,K:L,2,FALSE)),IF(ISERROR(VLOOKUP(D72,K:L,2,FALSE)),"",VLOOKUP(D72,K:L,2,FALSE)))</f>
        <v>0</v>
      </c>
      <c r="F72" s="27" t="str">
        <f>LEFT(G72,3)</f>
        <v>4.3</v>
      </c>
      <c r="G72" s="40" t="s">
        <v>23</v>
      </c>
      <c r="H72" s="29" t="str">
        <f>IF(SUMIFS(E:E,G:G,G72)=0,"Not ready",IF(SUMIFS(E:E,G:G,G72)&lt;(COUNTIF(G:G,G72)*2),"Partially ready", "Ready"))</f>
        <v>Not ready</v>
      </c>
      <c r="I72" s="26">
        <f>IF(H72="Ready",2,IF(H72="Not Ready",0,1))</f>
        <v>0</v>
      </c>
      <c r="J72" s="3">
        <v>0</v>
      </c>
      <c r="K72" s="37" t="s">
        <v>24</v>
      </c>
      <c r="L72" s="69">
        <f>VLOOKUP(LEFT(K72,3),F:J,5,FALSE)</f>
        <v>0</v>
      </c>
      <c r="M72" s="158"/>
    </row>
    <row r="73" spans="1:13" x14ac:dyDescent="0.25">
      <c r="A73" s="158"/>
      <c r="B73" s="81" t="s">
        <v>103</v>
      </c>
      <c r="C73" s="32">
        <f>IF(NOT(ISBLANK(B73)),IF(ISERROR(VLOOKUP(B73,K:L,2,FALSE)),"",VLOOKUP(B73,K:L,2,FALSE)),IF(ISERROR(VLOOKUP(D73,K:L,2,FALSE)),"",VLOOKUP(D73,K:L,2,FALSE)))</f>
        <v>2</v>
      </c>
      <c r="D73" s="91"/>
      <c r="E73" s="148"/>
      <c r="F73" s="27"/>
      <c r="G73" s="94"/>
      <c r="H73" s="29"/>
      <c r="I73" s="26"/>
      <c r="J73" s="4"/>
      <c r="K73" s="37"/>
      <c r="L73" s="69"/>
      <c r="M73" s="158"/>
    </row>
    <row r="74" spans="1:13" x14ac:dyDescent="0.25">
      <c r="A74" s="158"/>
      <c r="B74" s="122" t="s">
        <v>20</v>
      </c>
      <c r="C74" s="22">
        <f>IF(NOT(ISBLANK(B74)),IF(ISERROR(VLOOKUP(B74,K:L,2,FALSE)),"",VLOOKUP(B74,K:L,2,FALSE)),IF(ISERROR(VLOOKUP(D74,K:L,2,FALSE)),"",VLOOKUP(D74,K:L,2,FALSE)))</f>
        <v>0</v>
      </c>
      <c r="D74" s="91"/>
      <c r="E74" s="75"/>
      <c r="F74" s="27"/>
      <c r="G74" s="94"/>
      <c r="H74" s="29"/>
      <c r="I74" s="26"/>
      <c r="J74" s="4"/>
      <c r="K74" s="37"/>
      <c r="L74" s="69"/>
      <c r="M74" s="158"/>
    </row>
    <row r="75" spans="1:13" x14ac:dyDescent="0.25">
      <c r="A75" s="158"/>
      <c r="B75" s="80"/>
      <c r="C75" s="80"/>
      <c r="D75" s="119" t="str">
        <f>K9</f>
        <v>BA Information</v>
      </c>
      <c r="E75" s="32">
        <f>IF(NOT(ISBLANK(B75)),IF(ISERROR(VLOOKUP(B75,K:L,2,FALSE)),"",VLOOKUP(B75,K:L,2,FALSE)),IF(ISERROR(VLOOKUP(D75,K:L,2,FALSE)),"",VLOOKUP(D75,K:L,2,FALSE)))</f>
        <v>2</v>
      </c>
      <c r="F75" s="17" t="str">
        <f>LEFT(G75,3)</f>
        <v>4.4</v>
      </c>
      <c r="G75" s="62" t="s">
        <v>25</v>
      </c>
      <c r="H75" s="19" t="str">
        <f>IF(SUMIFS(E:E,G:G,G75)=0,"Not ready",IF(SUMIFS(E:E,G:G,G75)&lt;(COUNTIF(G:G,G75)*2),"Partially ready", "Ready"))</f>
        <v>Partially ready</v>
      </c>
      <c r="I75" s="20">
        <f>IF(H75="Ready",2,IF(H75="Not Ready",0,1))</f>
        <v>1</v>
      </c>
      <c r="J75" s="103">
        <v>0</v>
      </c>
      <c r="K75" s="106" t="s">
        <v>77</v>
      </c>
      <c r="L75" s="73">
        <f>VLOOKUP(LEFT(K75,3),F:J,5,FALSE)</f>
        <v>0</v>
      </c>
      <c r="M75" s="158"/>
    </row>
    <row r="76" spans="1:13" x14ac:dyDescent="0.25">
      <c r="A76" s="158"/>
      <c r="B76" s="80"/>
      <c r="C76" s="80"/>
      <c r="D76" s="91" t="str">
        <f>K41</f>
        <v>3.2 Stakeholder Engagement Approach</v>
      </c>
      <c r="E76" s="26">
        <f>IF(NOT(ISBLANK(B76)),IF(ISERROR(VLOOKUP(B76,K:L,2,FALSE)),"",VLOOKUP(B76,K:L,2,FALSE)),IF(ISERROR(VLOOKUP(D76,K:L,2,FALSE)),"",VLOOKUP(D76,K:L,2,FALSE)))</f>
        <v>0</v>
      </c>
      <c r="F76" s="27"/>
      <c r="G76" s="94" t="s">
        <v>25</v>
      </c>
      <c r="H76" s="29"/>
      <c r="I76" s="26"/>
      <c r="J76" s="104"/>
      <c r="K76" s="91"/>
      <c r="L76" s="69"/>
      <c r="M76" s="158"/>
    </row>
    <row r="77" spans="1:13" x14ac:dyDescent="0.25">
      <c r="A77" s="158"/>
      <c r="B77" s="80" t="s">
        <v>11</v>
      </c>
      <c r="C77" s="26">
        <f>IF(NOT(ISBLANK(B77)),IF(ISERROR(VLOOKUP(B77,K:L,2,FALSE)),"",VLOOKUP(B77,K:L,2,FALSE)),IF(ISERROR(VLOOKUP(D77,K:L,2,FALSE)),"",VLOOKUP(D77,K:L,2,FALSE)))</f>
        <v>0</v>
      </c>
      <c r="D77" s="91"/>
      <c r="E77" s="148"/>
      <c r="F77" s="27"/>
      <c r="G77" s="94"/>
      <c r="H77" s="29"/>
      <c r="I77" s="26"/>
      <c r="J77" s="104"/>
      <c r="K77" s="91"/>
      <c r="L77" s="69"/>
      <c r="M77" s="158"/>
    </row>
    <row r="78" spans="1:13" x14ac:dyDescent="0.25">
      <c r="A78" s="158"/>
      <c r="B78" s="80" t="s">
        <v>17</v>
      </c>
      <c r="C78" s="26">
        <f>IF(NOT(ISBLANK(B78)),IF(ISERROR(VLOOKUP(B78,K:L,2,FALSE)),"",VLOOKUP(B78,K:L,2,FALSE)),IF(ISERROR(VLOOKUP(D78,K:L,2,FALSE)),"",VLOOKUP(D78,K:L,2,FALSE)))</f>
        <v>0</v>
      </c>
      <c r="D78" s="91"/>
      <c r="E78" s="148"/>
      <c r="F78" s="27"/>
      <c r="G78" s="94"/>
      <c r="H78" s="29"/>
      <c r="I78" s="26"/>
      <c r="J78" s="104"/>
      <c r="K78" s="91"/>
      <c r="L78" s="69"/>
      <c r="M78" s="158"/>
    </row>
    <row r="79" spans="1:13" x14ac:dyDescent="0.25">
      <c r="A79" s="158"/>
      <c r="B79" s="101"/>
      <c r="C79" s="101"/>
      <c r="D79" s="90" t="str">
        <f>K41</f>
        <v>3.2 Stakeholder Engagement Approach</v>
      </c>
      <c r="E79" s="20">
        <f>IF(NOT(ISBLANK(B79)),IF(ISERROR(VLOOKUP(B79,K:L,2,FALSE)),"",VLOOKUP(B79,K:L,2,FALSE)),IF(ISERROR(VLOOKUP(D79,K:L,2,FALSE)),"",VLOOKUP(D79,K:L,2,FALSE)))</f>
        <v>0</v>
      </c>
      <c r="F79" s="17" t="str">
        <f>LEFT(G79,3)</f>
        <v>4.5</v>
      </c>
      <c r="G79" s="62" t="s">
        <v>26</v>
      </c>
      <c r="H79" s="19" t="str">
        <f>IF(SUMIFS(E:E,G:G,G79)=0,"Not ready",IF(SUMIFS(E:E,G:G,G79)&lt;(COUNTIF(G:G,G79)*2),"Partially ready", "Ready"))</f>
        <v>Not ready</v>
      </c>
      <c r="I79" s="20">
        <f>IF(H79="Ready",2,IF(H79="Not Ready",0,1))</f>
        <v>0</v>
      </c>
      <c r="J79" s="74">
        <v>0</v>
      </c>
      <c r="K79" s="106" t="s">
        <v>27</v>
      </c>
      <c r="L79" s="73">
        <f>VLOOKUP(LEFT(K79,3),F:J,5,FALSE)</f>
        <v>0</v>
      </c>
      <c r="M79" s="158"/>
    </row>
    <row r="80" spans="1:13" x14ac:dyDescent="0.25">
      <c r="A80" s="158"/>
      <c r="B80" s="80"/>
      <c r="C80" s="80"/>
      <c r="D80" s="91" t="str">
        <f>K59</f>
        <v>3.5 BA Performance Assessment</v>
      </c>
      <c r="E80" s="26">
        <f>IF(NOT(ISBLANK(B80)),IF(ISERROR(VLOOKUP(B80,K:L,2,FALSE)),"",VLOOKUP(B80,K:L,2,FALSE)),IF(ISERROR(VLOOKUP(D80,K:L,2,FALSE)),"",VLOOKUP(D80,K:L,2,FALSE)))</f>
        <v>0</v>
      </c>
      <c r="F80" s="27"/>
      <c r="G80" s="94" t="s">
        <v>26</v>
      </c>
      <c r="H80" s="29"/>
      <c r="I80" s="26"/>
      <c r="J80" s="71"/>
      <c r="K80" s="40"/>
      <c r="L80" s="69"/>
      <c r="M80" s="158"/>
    </row>
    <row r="81" spans="1:13" x14ac:dyDescent="0.25">
      <c r="A81" s="158"/>
      <c r="B81" s="80" t="s">
        <v>11</v>
      </c>
      <c r="C81" s="26">
        <f>IF(NOT(ISBLANK(B81)),IF(ISERROR(VLOOKUP(B81,K:L,2,FALSE)),"",VLOOKUP(B81,K:L,2,FALSE)),IF(ISERROR(VLOOKUP(D81,K:L,2,FALSE)),"",VLOOKUP(D81,K:L,2,FALSE)))</f>
        <v>0</v>
      </c>
      <c r="D81" s="91"/>
      <c r="E81" s="148"/>
      <c r="F81" s="27"/>
      <c r="G81" s="94"/>
      <c r="H81" s="29"/>
      <c r="I81" s="26"/>
      <c r="J81" s="71"/>
      <c r="K81" s="40"/>
      <c r="L81" s="69"/>
      <c r="M81" s="158"/>
    </row>
    <row r="82" spans="1:13" x14ac:dyDescent="0.25">
      <c r="A82" s="158"/>
      <c r="B82" s="80" t="s">
        <v>45</v>
      </c>
      <c r="C82" s="26">
        <f>IF(NOT(ISBLANK(B82)),IF(ISERROR(VLOOKUP(B82,K:L,2,FALSE)),"",VLOOKUP(B82,K:L,2,FALSE)),IF(ISERROR(VLOOKUP(D82,K:L,2,FALSE)),"",VLOOKUP(D82,K:L,2,FALSE)))</f>
        <v>0</v>
      </c>
      <c r="D82" s="91"/>
      <c r="E82" s="148"/>
      <c r="F82" s="27"/>
      <c r="G82" s="94"/>
      <c r="H82" s="29"/>
      <c r="I82" s="26"/>
      <c r="J82" s="71"/>
      <c r="K82" s="40"/>
      <c r="L82" s="69"/>
      <c r="M82" s="158"/>
    </row>
    <row r="83" spans="1:13" x14ac:dyDescent="0.25">
      <c r="A83" s="158"/>
      <c r="B83" s="80" t="s">
        <v>46</v>
      </c>
      <c r="C83" s="26">
        <f>IF(NOT(ISBLANK(B83)),IF(ISERROR(VLOOKUP(B83,K:L,2,FALSE)),"",VLOOKUP(B83,K:L,2,FALSE)),IF(ISERROR(VLOOKUP(D83,K:L,2,FALSE)),"",VLOOKUP(D83,K:L,2,FALSE)))</f>
        <v>0</v>
      </c>
      <c r="D83" s="91"/>
      <c r="E83" s="148"/>
      <c r="F83" s="27"/>
      <c r="G83" s="94"/>
      <c r="H83" s="29"/>
      <c r="I83" s="26"/>
      <c r="J83" s="71"/>
      <c r="K83" s="40"/>
      <c r="L83" s="69"/>
      <c r="M83" s="158"/>
    </row>
    <row r="84" spans="1:13" x14ac:dyDescent="0.25">
      <c r="A84" s="158"/>
      <c r="B84" s="80" t="s">
        <v>74</v>
      </c>
      <c r="C84" s="26">
        <f>IF(NOT(ISBLANK(B84)),IF(ISERROR(VLOOKUP(B84,K:L,2,FALSE)),"",VLOOKUP(B84,K:L,2,FALSE)),IF(ISERROR(VLOOKUP(D84,K:L,2,FALSE)),"",VLOOKUP(D84,K:L,2,FALSE)))</f>
        <v>0</v>
      </c>
      <c r="D84" s="91"/>
      <c r="E84" s="148"/>
      <c r="F84" s="27"/>
      <c r="G84" s="94"/>
      <c r="H84" s="29"/>
      <c r="I84" s="26"/>
      <c r="J84" s="71"/>
      <c r="K84" s="40"/>
      <c r="L84" s="69"/>
      <c r="M84" s="158"/>
    </row>
    <row r="85" spans="1:13" ht="15.75" thickBot="1" x14ac:dyDescent="0.3">
      <c r="A85" s="159"/>
      <c r="B85" s="80" t="s">
        <v>105</v>
      </c>
      <c r="C85" s="26">
        <f>IF(NOT(ISBLANK(B85)),IF(ISERROR(VLOOKUP(B85,K:L,2,FALSE)),"",VLOOKUP(B85,K:L,2,FALSE)),IF(ISERROR(VLOOKUP(D85,K:L,2,FALSE)),"",VLOOKUP(D85,K:L,2,FALSE)))</f>
        <v>0</v>
      </c>
      <c r="D85" s="91"/>
      <c r="E85" s="148"/>
      <c r="F85" s="27"/>
      <c r="G85" s="94"/>
      <c r="H85" s="29"/>
      <c r="I85" s="26"/>
      <c r="J85" s="71"/>
      <c r="K85" s="40"/>
      <c r="L85" s="69"/>
      <c r="M85" s="159"/>
    </row>
    <row r="86" spans="1:13" ht="15" customHeight="1" x14ac:dyDescent="0.25">
      <c r="A86" s="157" t="s">
        <v>96</v>
      </c>
      <c r="B86" s="88"/>
      <c r="C86" s="87"/>
      <c r="D86" s="135" t="str">
        <f>K6</f>
        <v>Requirements</v>
      </c>
      <c r="E86" s="14">
        <f>IF(NOT(ISBLANK(B86)),IF(ISERROR(VLOOKUP(B86,K:L,2,FALSE)),"",VLOOKUP(B86,K:L,2,FALSE)),IF(ISERROR(VLOOKUP(D86,K:L,2,FALSE)),"",VLOOKUP(D86,K:L,2,FALSE)))</f>
        <v>0</v>
      </c>
      <c r="F86" s="11" t="str">
        <f>LEFT(G86,3)</f>
        <v>5.1</v>
      </c>
      <c r="G86" s="135" t="s">
        <v>28</v>
      </c>
      <c r="H86" s="13" t="str">
        <f>IF(SUMIFS(E:E,G:G,G86)=0,"Not ready",IF(SUMIFS(E:E,G:G,G86)&lt;(COUNTIF(G:G,G86)*2),"Partially ready", "Ready"))</f>
        <v>Not ready</v>
      </c>
      <c r="I86" s="14">
        <f>IF(H86="Ready",2,IF(H86="Not Ready",0,1))</f>
        <v>0</v>
      </c>
      <c r="J86" s="105">
        <v>0</v>
      </c>
      <c r="K86" s="136" t="s">
        <v>29</v>
      </c>
      <c r="L86" s="15">
        <f>VLOOKUP(LEFT(K86,3),F:J,5,FALSE)</f>
        <v>0</v>
      </c>
      <c r="M86" s="157" t="s">
        <v>96</v>
      </c>
    </row>
    <row r="87" spans="1:13" x14ac:dyDescent="0.25">
      <c r="A87" s="158"/>
      <c r="B87" s="84"/>
      <c r="C87" s="80"/>
      <c r="D87" s="40" t="str">
        <f>K8</f>
        <v>Designs</v>
      </c>
      <c r="E87" s="26">
        <f>IF(NOT(ISBLANK(B87)),IF(ISERROR(VLOOKUP(B87,K:L,2,FALSE)),"",VLOOKUP(B87,K:L,2,FALSE)),IF(ISERROR(VLOOKUP(D87,K:L,2,FALSE)),"",VLOOKUP(D87,K:L,2,FALSE)))</f>
        <v>0</v>
      </c>
      <c r="F87" s="27"/>
      <c r="G87" s="94" t="s">
        <v>28</v>
      </c>
      <c r="H87" s="29"/>
      <c r="I87" s="26"/>
      <c r="J87" s="71"/>
      <c r="K87" s="108" t="s">
        <v>30</v>
      </c>
      <c r="L87" s="31">
        <f>VLOOKUP(LEFT(K87,3),F:J,5,FALSE)</f>
        <v>0</v>
      </c>
      <c r="M87" s="158"/>
    </row>
    <row r="88" spans="1:13" x14ac:dyDescent="0.25">
      <c r="A88" s="158"/>
      <c r="B88" s="85" t="s">
        <v>100</v>
      </c>
      <c r="C88" s="32">
        <f>IF(NOT(ISBLANK(B88)),IF(ISERROR(VLOOKUP(B88,K:L,2,FALSE)),"",VLOOKUP(B88,K:L,2,FALSE)),IF(ISERROR(VLOOKUP(D88,K:L,2,FALSE)),"",VLOOKUP(D88,K:L,2,FALSE)))</f>
        <v>2</v>
      </c>
      <c r="D88" s="40"/>
      <c r="E88" s="69"/>
      <c r="F88" s="27"/>
      <c r="G88" s="94"/>
      <c r="H88" s="29"/>
      <c r="I88" s="26"/>
      <c r="J88" s="71"/>
      <c r="K88" s="108"/>
      <c r="L88" s="31"/>
      <c r="M88" s="158"/>
    </row>
    <row r="89" spans="1:13" x14ac:dyDescent="0.25">
      <c r="A89" s="158"/>
      <c r="B89" s="84" t="s">
        <v>17</v>
      </c>
      <c r="C89" s="26">
        <f>IF(NOT(ISBLANK(B89)),IF(ISERROR(VLOOKUP(B89,K:L,2,FALSE)),"",VLOOKUP(B89,K:L,2,FALSE)),IF(ISERROR(VLOOKUP(D89,K:L,2,FALSE)),"",VLOOKUP(D89,K:L,2,FALSE)))</f>
        <v>0</v>
      </c>
      <c r="D89" s="40"/>
      <c r="E89" s="69"/>
      <c r="F89" s="27"/>
      <c r="G89" s="94"/>
      <c r="H89" s="29"/>
      <c r="I89" s="26"/>
      <c r="J89" s="71"/>
      <c r="K89" s="108"/>
      <c r="L89" s="31"/>
      <c r="M89" s="158"/>
    </row>
    <row r="90" spans="1:13" x14ac:dyDescent="0.25">
      <c r="A90" s="158"/>
      <c r="B90" s="85" t="s">
        <v>106</v>
      </c>
      <c r="C90" s="32">
        <f>IF(NOT(ISBLANK(B90)),IF(ISERROR(VLOOKUP(B90,K:L,2,FALSE)),"",VLOOKUP(B90,K:L,2,FALSE)),IF(ISERROR(VLOOKUP(D90,K:L,2,FALSE)),"",VLOOKUP(D90,K:L,2,FALSE)))</f>
        <v>2</v>
      </c>
      <c r="D90" s="40"/>
      <c r="E90" s="69"/>
      <c r="F90" s="27"/>
      <c r="G90" s="94"/>
      <c r="H90" s="29"/>
      <c r="I90" s="26"/>
      <c r="J90" s="71"/>
      <c r="K90" s="108"/>
      <c r="L90" s="31"/>
      <c r="M90" s="158"/>
    </row>
    <row r="91" spans="1:13" x14ac:dyDescent="0.25">
      <c r="A91" s="158"/>
      <c r="B91" s="85" t="s">
        <v>107</v>
      </c>
      <c r="C91" s="32">
        <f>IF(NOT(ISBLANK(B91)),IF(ISERROR(VLOOKUP(B91,K:L,2,FALSE)),"",VLOOKUP(B91,K:L,2,FALSE)),IF(ISERROR(VLOOKUP(D91,K:L,2,FALSE)),"",VLOOKUP(D91,K:L,2,FALSE)))</f>
        <v>2</v>
      </c>
      <c r="D91" s="40"/>
      <c r="E91" s="69"/>
      <c r="F91" s="27"/>
      <c r="G91" s="94"/>
      <c r="H91" s="29"/>
      <c r="I91" s="26"/>
      <c r="J91" s="71"/>
      <c r="K91" s="109"/>
      <c r="L91" s="31"/>
      <c r="M91" s="158"/>
    </row>
    <row r="92" spans="1:13" x14ac:dyDescent="0.25">
      <c r="A92" s="158"/>
      <c r="B92" s="83"/>
      <c r="C92" s="101"/>
      <c r="D92" s="62" t="str">
        <f>K6</f>
        <v>Requirements</v>
      </c>
      <c r="E92" s="20">
        <f>IF(NOT(ISBLANK(B92)),IF(ISERROR(VLOOKUP(B92,K:L,2,FALSE)),"",VLOOKUP(B92,K:L,2,FALSE)),IF(ISERROR(VLOOKUP(D92,K:L,2,FALSE)),"",VLOOKUP(D92,K:L,2,FALSE)))</f>
        <v>0</v>
      </c>
      <c r="F92" s="17" t="str">
        <f>LEFT(G92,3)</f>
        <v>5.2</v>
      </c>
      <c r="G92" s="62" t="s">
        <v>31</v>
      </c>
      <c r="H92" s="19" t="str">
        <f>IF(SUMIFS(E:E,G:G,G92)=0,"Not ready",IF(SUMIFS(E:E,G:G,G92)&lt;(COUNTIF(G:G,G92)*2),"Partially ready", "Ready"))</f>
        <v>Not ready</v>
      </c>
      <c r="I92" s="20">
        <f>IF(H92="Ready",2,IF(H92="Not Ready",0,1))</f>
        <v>0</v>
      </c>
      <c r="J92" s="74">
        <v>0</v>
      </c>
      <c r="K92" s="107" t="s">
        <v>32</v>
      </c>
      <c r="L92" s="21">
        <f>VLOOKUP(LEFT(K92,3),F:J,5,FALSE)</f>
        <v>0</v>
      </c>
      <c r="M92" s="158"/>
    </row>
    <row r="93" spans="1:13" x14ac:dyDescent="0.25">
      <c r="A93" s="158"/>
      <c r="B93" s="84"/>
      <c r="C93" s="80"/>
      <c r="D93" s="40" t="str">
        <f>K8</f>
        <v>Designs</v>
      </c>
      <c r="E93" s="26">
        <f>IF(NOT(ISBLANK(B93)),IF(ISERROR(VLOOKUP(B93,K:L,2,FALSE)),"",VLOOKUP(B93,K:L,2,FALSE)),IF(ISERROR(VLOOKUP(D93,K:L,2,FALSE)),"",VLOOKUP(D93,K:L,2,FALSE)))</f>
        <v>0</v>
      </c>
      <c r="F93" s="27"/>
      <c r="G93" s="94" t="s">
        <v>31</v>
      </c>
      <c r="H93" s="29"/>
      <c r="I93" s="26"/>
      <c r="J93" s="71"/>
      <c r="K93" s="108" t="s">
        <v>33</v>
      </c>
      <c r="L93" s="31">
        <f>VLOOKUP(LEFT(K93,3),F:J,5,FALSE)</f>
        <v>0</v>
      </c>
      <c r="M93" s="158"/>
    </row>
    <row r="94" spans="1:13" x14ac:dyDescent="0.25">
      <c r="A94" s="158"/>
      <c r="B94" s="137" t="s">
        <v>17</v>
      </c>
      <c r="C94" s="22">
        <f>IF(NOT(ISBLANK(B94)),IF(ISERROR(VLOOKUP(B94,K:L,2,FALSE)),"",VLOOKUP(B94,K:L,2,FALSE)),IF(ISERROR(VLOOKUP(D94,K:L,2,FALSE)),"",VLOOKUP(D94,K:L,2,FALSE)))</f>
        <v>0</v>
      </c>
      <c r="D94" s="41"/>
      <c r="E94" s="75"/>
      <c r="F94" s="23"/>
      <c r="G94" s="95"/>
      <c r="H94" s="24"/>
      <c r="I94" s="22"/>
      <c r="J94" s="76"/>
      <c r="K94" s="109"/>
      <c r="L94" s="25"/>
      <c r="M94" s="158"/>
    </row>
    <row r="95" spans="1:13" x14ac:dyDescent="0.25">
      <c r="A95" s="158"/>
      <c r="B95" s="84"/>
      <c r="C95" s="80"/>
      <c r="D95" s="40" t="str">
        <f>K6</f>
        <v>Requirements</v>
      </c>
      <c r="E95" s="26">
        <f>IF(NOT(ISBLANK(B95)),IF(ISERROR(VLOOKUP(B95,K:L,2,FALSE)),"",VLOOKUP(B95,K:L,2,FALSE)),IF(ISERROR(VLOOKUP(D95,K:L,2,FALSE)),"",VLOOKUP(D95,K:L,2,FALSE)))</f>
        <v>0</v>
      </c>
      <c r="F95" s="27" t="str">
        <f>LEFT(G95,3)</f>
        <v>5.3</v>
      </c>
      <c r="G95" s="40" t="s">
        <v>34</v>
      </c>
      <c r="H95" s="29" t="str">
        <f>IF(SUMIFS(E:E,G:G,G95)=0,"Not ready",IF(SUMIFS(E:E,G:G,G95)&lt;(COUNTIF(G:G,G95)*2),"Partially ready", "Ready"))</f>
        <v>Not ready</v>
      </c>
      <c r="I95" s="26">
        <f>IF(H95="Ready",2,IF(H95="Not Ready",0,1))</f>
        <v>0</v>
      </c>
      <c r="J95" s="70">
        <v>0</v>
      </c>
      <c r="K95" s="152" t="s">
        <v>35</v>
      </c>
      <c r="L95" s="31">
        <f>VLOOKUP(LEFT(K95,3),F:J,5,FALSE)</f>
        <v>0</v>
      </c>
      <c r="M95" s="158"/>
    </row>
    <row r="96" spans="1:13" x14ac:dyDescent="0.25">
      <c r="A96" s="158"/>
      <c r="B96" s="84"/>
      <c r="C96" s="80"/>
      <c r="D96" s="40" t="str">
        <f>K8</f>
        <v>Designs</v>
      </c>
      <c r="E96" s="26">
        <f>IF(NOT(ISBLANK(B96)),IF(ISERROR(VLOOKUP(B96,K:L,2,FALSE)),"",VLOOKUP(B96,K:L,2,FALSE)),IF(ISERROR(VLOOKUP(D96,K:L,2,FALSE)),"",VLOOKUP(D96,K:L,2,FALSE)))</f>
        <v>0</v>
      </c>
      <c r="F96" s="27"/>
      <c r="G96" s="94" t="s">
        <v>34</v>
      </c>
      <c r="H96" s="29"/>
      <c r="I96" s="26"/>
      <c r="J96" s="71"/>
      <c r="K96" s="110" t="s">
        <v>36</v>
      </c>
      <c r="L96" s="31">
        <f>VLOOKUP(LEFT(K96,3),F:J,5,FALSE)</f>
        <v>0</v>
      </c>
      <c r="M96" s="158"/>
    </row>
    <row r="97" spans="1:13" x14ac:dyDescent="0.25">
      <c r="A97" s="158"/>
      <c r="B97" s="84" t="s">
        <v>51</v>
      </c>
      <c r="C97" s="26">
        <f t="shared" ref="C97:C103" si="0">IF(NOT(ISBLANK(B97)),IF(ISERROR(VLOOKUP(B97,K:L,2,FALSE)),"",VLOOKUP(B97,K:L,2,FALSE)),IF(ISERROR(VLOOKUP(D97,K:L,2,FALSE)),"",VLOOKUP(D97,K:L,2,FALSE)))</f>
        <v>0</v>
      </c>
      <c r="D97" s="40"/>
      <c r="E97" s="69"/>
      <c r="F97" s="27"/>
      <c r="G97" s="94"/>
      <c r="H97" s="29"/>
      <c r="I97" s="26"/>
      <c r="J97" s="71"/>
      <c r="K97" s="110"/>
      <c r="L97" s="31"/>
      <c r="M97" s="158"/>
    </row>
    <row r="98" spans="1:13" x14ac:dyDescent="0.25">
      <c r="A98" s="158"/>
      <c r="B98" s="85" t="s">
        <v>106</v>
      </c>
      <c r="C98" s="32">
        <f t="shared" si="0"/>
        <v>2</v>
      </c>
      <c r="D98" s="40"/>
      <c r="E98" s="69"/>
      <c r="F98" s="27"/>
      <c r="G98" s="94"/>
      <c r="H98" s="29"/>
      <c r="I98" s="26"/>
      <c r="J98" s="71"/>
      <c r="K98" s="110"/>
      <c r="L98" s="31"/>
      <c r="M98" s="158"/>
    </row>
    <row r="99" spans="1:13" x14ac:dyDescent="0.25">
      <c r="A99" s="158"/>
      <c r="B99" s="85" t="s">
        <v>107</v>
      </c>
      <c r="C99" s="32">
        <f t="shared" si="0"/>
        <v>2</v>
      </c>
      <c r="D99" s="40"/>
      <c r="E99" s="69"/>
      <c r="F99" s="27"/>
      <c r="G99" s="94"/>
      <c r="H99" s="29"/>
      <c r="I99" s="26"/>
      <c r="J99" s="71"/>
      <c r="K99" s="110"/>
      <c r="L99" s="31"/>
      <c r="M99" s="158"/>
    </row>
    <row r="100" spans="1:13" x14ac:dyDescent="0.25">
      <c r="A100" s="158"/>
      <c r="B100" s="85" t="s">
        <v>108</v>
      </c>
      <c r="C100" s="32">
        <f t="shared" si="0"/>
        <v>2</v>
      </c>
      <c r="D100" s="40"/>
      <c r="E100" s="69"/>
      <c r="F100" s="27"/>
      <c r="G100" s="94"/>
      <c r="H100" s="29"/>
      <c r="I100" s="26"/>
      <c r="J100" s="71"/>
      <c r="K100" s="110"/>
      <c r="L100" s="31"/>
      <c r="M100" s="158"/>
    </row>
    <row r="101" spans="1:13" x14ac:dyDescent="0.25">
      <c r="A101" s="158"/>
      <c r="B101" s="84" t="s">
        <v>15</v>
      </c>
      <c r="C101" s="26">
        <f t="shared" si="0"/>
        <v>0</v>
      </c>
      <c r="D101" s="40"/>
      <c r="E101" s="69"/>
      <c r="F101" s="27"/>
      <c r="G101" s="94"/>
      <c r="H101" s="29"/>
      <c r="I101" s="26"/>
      <c r="J101" s="71"/>
      <c r="K101" s="110"/>
      <c r="L101" s="31"/>
      <c r="M101" s="158"/>
    </row>
    <row r="102" spans="1:13" x14ac:dyDescent="0.25">
      <c r="A102" s="158"/>
      <c r="B102" s="84" t="s">
        <v>60</v>
      </c>
      <c r="C102" s="26">
        <f t="shared" si="0"/>
        <v>0</v>
      </c>
      <c r="D102" s="40"/>
      <c r="E102" s="69"/>
      <c r="F102" s="27"/>
      <c r="G102" s="94"/>
      <c r="H102" s="29"/>
      <c r="I102" s="26"/>
      <c r="J102" s="71"/>
      <c r="K102" s="110"/>
      <c r="L102" s="31"/>
      <c r="M102" s="158"/>
    </row>
    <row r="103" spans="1:13" x14ac:dyDescent="0.25">
      <c r="A103" s="158"/>
      <c r="B103" s="84" t="s">
        <v>52</v>
      </c>
      <c r="C103" s="26">
        <f t="shared" si="0"/>
        <v>0</v>
      </c>
      <c r="D103" s="40"/>
      <c r="E103" s="69"/>
      <c r="F103" s="27"/>
      <c r="G103" s="94"/>
      <c r="H103" s="29"/>
      <c r="I103" s="26"/>
      <c r="J103" s="71"/>
      <c r="K103" s="153"/>
      <c r="L103" s="31"/>
      <c r="M103" s="158"/>
    </row>
    <row r="104" spans="1:13" x14ac:dyDescent="0.25">
      <c r="A104" s="158"/>
      <c r="B104" s="83"/>
      <c r="C104" s="101"/>
      <c r="D104" s="62" t="str">
        <f>K6</f>
        <v>Requirements</v>
      </c>
      <c r="E104" s="20">
        <f>IF(NOT(ISBLANK(B104)),IF(ISERROR(VLOOKUP(B104,K:L,2,FALSE)),"",VLOOKUP(B104,K:L,2,FALSE)),IF(ISERROR(VLOOKUP(D104,K:L,2,FALSE)),"",VLOOKUP(D104,K:L,2,FALSE)))</f>
        <v>0</v>
      </c>
      <c r="F104" s="17" t="str">
        <f>LEFT(G104,3)</f>
        <v>5.4</v>
      </c>
      <c r="G104" s="62" t="s">
        <v>37</v>
      </c>
      <c r="H104" s="19" t="str">
        <f>IF(SUMIFS(E:E,G:G,G104)=0,"Not ready",IF(SUMIFS(E:E,G:G,G104)&lt;(COUNTIF(G:G,G104)*2),"Partially ready", "Ready"))</f>
        <v>Partially ready</v>
      </c>
      <c r="I104" s="20">
        <f>IF(H104="Ready",2,IF(H104="Not Ready",0,1))</f>
        <v>1</v>
      </c>
      <c r="J104" s="74">
        <v>0</v>
      </c>
      <c r="K104" s="107" t="s">
        <v>38</v>
      </c>
      <c r="L104" s="21">
        <f>VLOOKUP(LEFT(K104,3),F:J,5,FALSE)</f>
        <v>0</v>
      </c>
      <c r="M104" s="158"/>
    </row>
    <row r="105" spans="1:13" x14ac:dyDescent="0.25">
      <c r="A105" s="158"/>
      <c r="B105" s="84"/>
      <c r="C105" s="80"/>
      <c r="D105" s="40" t="str">
        <f>K8</f>
        <v>Designs</v>
      </c>
      <c r="E105" s="26">
        <f>IF(NOT(ISBLANK(B105)),IF(ISERROR(VLOOKUP(B105,K:L,2,FALSE)),"",VLOOKUP(B105,K:L,2,FALSE)),IF(ISERROR(VLOOKUP(D105,K:L,2,FALSE)),"",VLOOKUP(D105,K:L,2,FALSE)))</f>
        <v>0</v>
      </c>
      <c r="F105" s="27"/>
      <c r="G105" s="94" t="s">
        <v>37</v>
      </c>
      <c r="H105" s="29"/>
      <c r="I105" s="26"/>
      <c r="J105" s="71"/>
      <c r="K105" s="108" t="s">
        <v>39</v>
      </c>
      <c r="L105" s="31">
        <f>VLOOKUP(LEFT(K105,3),F:J,5,FALSE)</f>
        <v>0</v>
      </c>
      <c r="M105" s="158"/>
    </row>
    <row r="106" spans="1:13" x14ac:dyDescent="0.25">
      <c r="A106" s="158"/>
      <c r="B106" s="84"/>
      <c r="C106" s="80"/>
      <c r="D106" s="93" t="str">
        <f>K10</f>
        <v>Proposed Change</v>
      </c>
      <c r="E106" s="26">
        <f>IF(NOT(ISBLANK(B106)),IF(ISERROR(VLOOKUP(B106,K:L,2,FALSE)),"",VLOOKUP(B106,K:L,2,FALSE)),IF(ISERROR(VLOOKUP(D106,K:L,2,FALSE)),"",VLOOKUP(D106,K:L,2,FALSE)))</f>
        <v>2</v>
      </c>
      <c r="F106" s="27"/>
      <c r="G106" s="94" t="s">
        <v>37</v>
      </c>
      <c r="H106" s="29"/>
      <c r="I106" s="26"/>
      <c r="J106" s="71"/>
      <c r="K106" s="110"/>
      <c r="L106" s="31"/>
      <c r="M106" s="158"/>
    </row>
    <row r="107" spans="1:13" x14ac:dyDescent="0.25">
      <c r="A107" s="158"/>
      <c r="B107" s="84" t="s">
        <v>51</v>
      </c>
      <c r="C107" s="26">
        <f t="shared" ref="C107:C113" si="1">IF(NOT(ISBLANK(B107)),IF(ISERROR(VLOOKUP(B107,K:L,2,FALSE)),"",VLOOKUP(B107,K:L,2,FALSE)),IF(ISERROR(VLOOKUP(D107,K:L,2,FALSE)),"",VLOOKUP(D107,K:L,2,FALSE)))</f>
        <v>0</v>
      </c>
      <c r="D107" s="40"/>
      <c r="E107" s="69"/>
      <c r="F107" s="27"/>
      <c r="G107" s="94"/>
      <c r="H107" s="29"/>
      <c r="I107" s="26"/>
      <c r="J107" s="71"/>
      <c r="K107" s="110"/>
      <c r="L107" s="31"/>
      <c r="M107" s="158"/>
    </row>
    <row r="108" spans="1:13" x14ac:dyDescent="0.25">
      <c r="A108" s="158"/>
      <c r="B108" s="85" t="s">
        <v>100</v>
      </c>
      <c r="C108" s="26">
        <f t="shared" si="1"/>
        <v>2</v>
      </c>
      <c r="D108" s="40"/>
      <c r="E108" s="69"/>
      <c r="F108" s="27"/>
      <c r="G108" s="94"/>
      <c r="H108" s="29"/>
      <c r="I108" s="26"/>
      <c r="J108" s="71"/>
      <c r="K108" s="110"/>
      <c r="L108" s="31"/>
      <c r="M108" s="158"/>
    </row>
    <row r="109" spans="1:13" x14ac:dyDescent="0.25">
      <c r="A109" s="158"/>
      <c r="B109" s="85" t="s">
        <v>106</v>
      </c>
      <c r="C109" s="26">
        <f t="shared" si="1"/>
        <v>2</v>
      </c>
      <c r="D109" s="40"/>
      <c r="E109" s="69"/>
      <c r="F109" s="27"/>
      <c r="G109" s="94"/>
      <c r="H109" s="29"/>
      <c r="I109" s="26"/>
      <c r="J109" s="71"/>
      <c r="K109" s="110"/>
      <c r="L109" s="31"/>
      <c r="M109" s="158"/>
    </row>
    <row r="110" spans="1:13" x14ac:dyDescent="0.25">
      <c r="A110" s="158"/>
      <c r="B110" s="85" t="s">
        <v>107</v>
      </c>
      <c r="C110" s="26">
        <f t="shared" si="1"/>
        <v>2</v>
      </c>
      <c r="D110" s="40"/>
      <c r="E110" s="69"/>
      <c r="F110" s="27"/>
      <c r="G110" s="94"/>
      <c r="H110" s="29"/>
      <c r="I110" s="26"/>
      <c r="J110" s="71"/>
      <c r="K110" s="110"/>
      <c r="L110" s="31"/>
      <c r="M110" s="158"/>
    </row>
    <row r="111" spans="1:13" x14ac:dyDescent="0.25">
      <c r="A111" s="158"/>
      <c r="B111" s="84" t="s">
        <v>15</v>
      </c>
      <c r="C111" s="26">
        <f t="shared" si="1"/>
        <v>0</v>
      </c>
      <c r="D111" s="40"/>
      <c r="E111" s="69"/>
      <c r="F111" s="27"/>
      <c r="G111" s="94"/>
      <c r="H111" s="29"/>
      <c r="I111" s="26"/>
      <c r="J111" s="71"/>
      <c r="K111" s="110"/>
      <c r="L111" s="31"/>
      <c r="M111" s="158"/>
    </row>
    <row r="112" spans="1:13" x14ac:dyDescent="0.25">
      <c r="A112" s="158"/>
      <c r="B112" s="84" t="s">
        <v>60</v>
      </c>
      <c r="C112" s="26">
        <f t="shared" si="1"/>
        <v>0</v>
      </c>
      <c r="D112" s="40"/>
      <c r="E112" s="69"/>
      <c r="F112" s="27"/>
      <c r="G112" s="94"/>
      <c r="H112" s="29"/>
      <c r="I112" s="26"/>
      <c r="J112" s="71"/>
      <c r="K112" s="110"/>
      <c r="L112" s="31"/>
      <c r="M112" s="158"/>
    </row>
    <row r="113" spans="1:13" x14ac:dyDescent="0.25">
      <c r="A113" s="158"/>
      <c r="B113" s="84" t="s">
        <v>52</v>
      </c>
      <c r="C113" s="26">
        <f t="shared" si="1"/>
        <v>0</v>
      </c>
      <c r="D113" s="40"/>
      <c r="E113" s="69"/>
      <c r="F113" s="27"/>
      <c r="G113" s="94"/>
      <c r="H113" s="29"/>
      <c r="I113" s="26"/>
      <c r="J113" s="71"/>
      <c r="K113" s="153"/>
      <c r="L113" s="31"/>
      <c r="M113" s="158"/>
    </row>
    <row r="114" spans="1:13" x14ac:dyDescent="0.25">
      <c r="A114" s="158"/>
      <c r="B114" s="83"/>
      <c r="C114" s="101"/>
      <c r="D114" s="62" t="str">
        <f>K161</f>
        <v>7.2 Requirements (verified)</v>
      </c>
      <c r="E114" s="20">
        <f>IF(NOT(ISBLANK(B114)),IF(ISERROR(VLOOKUP(B114,K:L,2,FALSE)),"",VLOOKUP(B114,K:L,2,FALSE)),IF(ISERROR(VLOOKUP(D114,K:L,2,FALSE)),"",VLOOKUP(D114,K:L,2,FALSE)))</f>
        <v>0</v>
      </c>
      <c r="F114" s="17" t="str">
        <f>LEFT(G114,3)</f>
        <v>5.5</v>
      </c>
      <c r="G114" s="62" t="s">
        <v>40</v>
      </c>
      <c r="H114" s="19" t="str">
        <f>IF(SUMIFS(E:E,G:G,G114)=0,"Not ready",IF(SUMIFS(E:E,G:G,G114)&lt;(COUNTIF(G:G,G114)*2),"Partially ready", "Ready"))</f>
        <v>Not ready</v>
      </c>
      <c r="I114" s="20">
        <f>IF(H114="Ready",2,IF(H114="Not Ready",0,1))</f>
        <v>0</v>
      </c>
      <c r="J114" s="74">
        <v>0</v>
      </c>
      <c r="K114" s="107" t="s">
        <v>78</v>
      </c>
      <c r="L114" s="21">
        <f>VLOOKUP(LEFT(K114,3),F:J,5,FALSE)</f>
        <v>0</v>
      </c>
      <c r="M114" s="158"/>
    </row>
    <row r="115" spans="1:13" x14ac:dyDescent="0.25">
      <c r="A115" s="158"/>
      <c r="B115" s="84"/>
      <c r="C115" s="80"/>
      <c r="D115" s="40" t="str">
        <f>K8</f>
        <v>Designs</v>
      </c>
      <c r="E115" s="26">
        <f>IF(NOT(ISBLANK(B115)),IF(ISERROR(VLOOKUP(B115,K:L,2,FALSE)),"",VLOOKUP(B115,K:L,2,FALSE)),IF(ISERROR(VLOOKUP(D115,K:L,2,FALSE)),"",VLOOKUP(D115,K:L,2,FALSE)))</f>
        <v>0</v>
      </c>
      <c r="F115" s="27"/>
      <c r="G115" s="94" t="s">
        <v>40</v>
      </c>
      <c r="H115" s="29"/>
      <c r="I115" s="26"/>
      <c r="J115" s="71"/>
      <c r="K115" s="108" t="s">
        <v>79</v>
      </c>
      <c r="L115" s="31">
        <f>VLOOKUP(LEFT(K115,3),F:J,5,FALSE)</f>
        <v>0</v>
      </c>
      <c r="M115" s="158"/>
    </row>
    <row r="116" spans="1:13" x14ac:dyDescent="0.25">
      <c r="A116" s="158"/>
      <c r="B116" s="84" t="s">
        <v>51</v>
      </c>
      <c r="C116" s="26">
        <f>IF(NOT(ISBLANK(B116)),IF(ISERROR(VLOOKUP(B116,K:L,2,FALSE)),"",VLOOKUP(B116,K:L,2,FALSE)),IF(ISERROR(VLOOKUP(D116,K:L,2,FALSE)),"",VLOOKUP(D116,K:L,2,FALSE)))</f>
        <v>0</v>
      </c>
      <c r="D116" s="40"/>
      <c r="E116" s="69"/>
      <c r="F116" s="27"/>
      <c r="G116" s="94"/>
      <c r="H116" s="29"/>
      <c r="I116" s="26"/>
      <c r="J116" s="71"/>
      <c r="K116" s="108"/>
      <c r="L116" s="31"/>
      <c r="M116" s="158"/>
    </row>
    <row r="117" spans="1:13" x14ac:dyDescent="0.25">
      <c r="A117" s="158"/>
      <c r="B117" s="85" t="s">
        <v>100</v>
      </c>
      <c r="C117" s="32">
        <f>IF(NOT(ISBLANK(B117)),IF(ISERROR(VLOOKUP(B117,K:L,2,FALSE)),"",VLOOKUP(B117,K:L,2,FALSE)),IF(ISERROR(VLOOKUP(D117,K:L,2,FALSE)),"",VLOOKUP(D117,K:L,2,FALSE)))</f>
        <v>2</v>
      </c>
      <c r="D117" s="40"/>
      <c r="E117" s="69"/>
      <c r="F117" s="27"/>
      <c r="G117" s="94"/>
      <c r="H117" s="29"/>
      <c r="I117" s="26"/>
      <c r="J117" s="71"/>
      <c r="K117" s="108"/>
      <c r="L117" s="31"/>
      <c r="M117" s="158"/>
    </row>
    <row r="118" spans="1:13" x14ac:dyDescent="0.25">
      <c r="A118" s="158"/>
      <c r="B118" s="85" t="s">
        <v>107</v>
      </c>
      <c r="C118" s="32">
        <f>IF(NOT(ISBLANK(B118)),IF(ISERROR(VLOOKUP(B118,K:L,2,FALSE)),"",VLOOKUP(B118,K:L,2,FALSE)),IF(ISERROR(VLOOKUP(D118,K:L,2,FALSE)),"",VLOOKUP(D118,K:L,2,FALSE)))</f>
        <v>2</v>
      </c>
      <c r="D118" s="40"/>
      <c r="E118" s="69"/>
      <c r="F118" s="27"/>
      <c r="G118" s="94"/>
      <c r="H118" s="29"/>
      <c r="I118" s="26"/>
      <c r="J118" s="71"/>
      <c r="K118" s="108"/>
      <c r="L118" s="31"/>
      <c r="M118" s="158"/>
    </row>
    <row r="119" spans="1:13" x14ac:dyDescent="0.25">
      <c r="A119" s="158"/>
      <c r="B119" s="84" t="s">
        <v>15</v>
      </c>
      <c r="C119" s="26">
        <f>IF(NOT(ISBLANK(B119)),IF(ISERROR(VLOOKUP(B119,K:L,2,FALSE)),"",VLOOKUP(B119,K:L,2,FALSE)),IF(ISERROR(VLOOKUP(D119,K:L,2,FALSE)),"",VLOOKUP(D119,K:L,2,FALSE)))</f>
        <v>0</v>
      </c>
      <c r="D119" s="40"/>
      <c r="E119" s="69"/>
      <c r="F119" s="27"/>
      <c r="G119" s="94"/>
      <c r="H119" s="29"/>
      <c r="I119" s="26"/>
      <c r="J119" s="71"/>
      <c r="K119" s="108"/>
      <c r="L119" s="31"/>
      <c r="M119" s="158"/>
    </row>
    <row r="120" spans="1:13" ht="15.75" thickBot="1" x14ac:dyDescent="0.3">
      <c r="A120" s="159"/>
      <c r="B120" s="86" t="s">
        <v>52</v>
      </c>
      <c r="C120" s="33">
        <f>IF(NOT(ISBLANK(B120)),IF(ISERROR(VLOOKUP(B120,K:L,2,FALSE)),"",VLOOKUP(B120,K:L,2,FALSE)),IF(ISERROR(VLOOKUP(D120,K:L,2,FALSE)),"",VLOOKUP(D120,K:L,2,FALSE)))</f>
        <v>0</v>
      </c>
      <c r="D120" s="131"/>
      <c r="E120" s="149"/>
      <c r="F120" s="34"/>
      <c r="G120" s="133"/>
      <c r="H120" s="35"/>
      <c r="I120" s="33"/>
      <c r="J120" s="134"/>
      <c r="K120" s="138"/>
      <c r="L120" s="36"/>
      <c r="M120" s="159"/>
    </row>
    <row r="121" spans="1:13" ht="15" customHeight="1" x14ac:dyDescent="0.25">
      <c r="A121" s="157" t="s">
        <v>97</v>
      </c>
      <c r="B121" s="80"/>
      <c r="C121" s="80"/>
      <c r="D121" s="93" t="str">
        <f>K4</f>
        <v>Needs</v>
      </c>
      <c r="E121" s="26">
        <f>IF(NOT(ISBLANK(B121)),IF(ISERROR(VLOOKUP(B121,K:L,2,FALSE)),"",VLOOKUP(B121,K:L,2,FALSE)),IF(ISERROR(VLOOKUP(D121,K:L,2,FALSE)),"",VLOOKUP(D121,K:L,2,FALSE)))</f>
        <v>2</v>
      </c>
      <c r="F121" s="27" t="str">
        <f>LEFT(G121,3)</f>
        <v>6.1</v>
      </c>
      <c r="G121" s="96" t="s">
        <v>41</v>
      </c>
      <c r="H121" s="29" t="str">
        <f>IF(SUMIFS(E:E,G:G,G121)=0,"Not ready",IF(SUMIFS(E:E,G:G,G121)&lt;(COUNTIF(G:G,G121)*2),"Partially ready", "Ready"))</f>
        <v>Partially ready</v>
      </c>
      <c r="I121" s="26">
        <f>IF(H121="Ready",2,IF(H121="Not Ready",0,1))</f>
        <v>1</v>
      </c>
      <c r="J121" s="70">
        <v>0</v>
      </c>
      <c r="K121" s="111" t="s">
        <v>42</v>
      </c>
      <c r="L121" s="69">
        <f>VLOOKUP(LEFT(K121,3),F:J,5,FALSE)</f>
        <v>0</v>
      </c>
      <c r="M121" s="157" t="s">
        <v>97</v>
      </c>
    </row>
    <row r="122" spans="1:13" x14ac:dyDescent="0.25">
      <c r="A122" s="158"/>
      <c r="B122" s="80"/>
      <c r="C122" s="80"/>
      <c r="D122" s="40" t="str">
        <f>K72</f>
        <v>4.3 Elicitation Results (confirmed)</v>
      </c>
      <c r="E122" s="26">
        <f>IF(NOT(ISBLANK(B122)),IF(ISERROR(VLOOKUP(B122,K:L,2,FALSE)),"",VLOOKUP(B122,K:L,2,FALSE)),IF(ISERROR(VLOOKUP(D122,K:L,2,FALSE)),"",VLOOKUP(D122,K:L,2,FALSE)))</f>
        <v>0</v>
      </c>
      <c r="F122" s="27"/>
      <c r="G122" s="97" t="s">
        <v>41</v>
      </c>
      <c r="H122" s="29"/>
      <c r="I122" s="26"/>
      <c r="J122" s="71"/>
      <c r="K122" s="111" t="s">
        <v>43</v>
      </c>
      <c r="L122" s="69">
        <f>VLOOKUP(LEFT(K122,3),F:J,5,FALSE)</f>
        <v>0</v>
      </c>
      <c r="M122" s="158"/>
    </row>
    <row r="123" spans="1:13" x14ac:dyDescent="0.25">
      <c r="A123" s="158"/>
      <c r="B123" s="80" t="s">
        <v>11</v>
      </c>
      <c r="C123" s="26">
        <f t="shared" ref="C123:C129" si="2">IF(NOT(ISBLANK(B123)),IF(ISERROR(VLOOKUP(B123,K:L,2,FALSE)),"",VLOOKUP(B123,K:L,2,FALSE)),IF(ISERROR(VLOOKUP(D123,K:L,2,FALSE)),"",VLOOKUP(D123,K:L,2,FALSE)))</f>
        <v>0</v>
      </c>
      <c r="D123" s="40"/>
      <c r="E123" s="148"/>
      <c r="F123" s="27"/>
      <c r="G123" s="97"/>
      <c r="H123" s="29"/>
      <c r="I123" s="26"/>
      <c r="J123" s="71"/>
      <c r="K123" s="111"/>
      <c r="L123" s="69"/>
      <c r="M123" s="158"/>
    </row>
    <row r="124" spans="1:13" x14ac:dyDescent="0.25">
      <c r="A124" s="158"/>
      <c r="B124" s="80" t="s">
        <v>72</v>
      </c>
      <c r="C124" s="26">
        <f t="shared" si="2"/>
        <v>0</v>
      </c>
      <c r="D124" s="40"/>
      <c r="E124" s="148"/>
      <c r="F124" s="27"/>
      <c r="G124" s="97"/>
      <c r="H124" s="29"/>
      <c r="I124" s="26"/>
      <c r="J124" s="71"/>
      <c r="K124" s="111"/>
      <c r="L124" s="69"/>
      <c r="M124" s="158"/>
    </row>
    <row r="125" spans="1:13" x14ac:dyDescent="0.25">
      <c r="A125" s="158"/>
      <c r="B125" s="81" t="s">
        <v>109</v>
      </c>
      <c r="C125" s="32">
        <f t="shared" si="2"/>
        <v>2</v>
      </c>
      <c r="D125" s="40"/>
      <c r="E125" s="148"/>
      <c r="F125" s="27"/>
      <c r="G125" s="97"/>
      <c r="H125" s="29"/>
      <c r="I125" s="26"/>
      <c r="J125" s="71"/>
      <c r="K125" s="111"/>
      <c r="L125" s="69"/>
      <c r="M125" s="158"/>
    </row>
    <row r="126" spans="1:13" x14ac:dyDescent="0.25">
      <c r="A126" s="158"/>
      <c r="B126" s="80" t="s">
        <v>70</v>
      </c>
      <c r="C126" s="26">
        <f t="shared" si="2"/>
        <v>0</v>
      </c>
      <c r="D126" s="40"/>
      <c r="E126" s="148"/>
      <c r="F126" s="27"/>
      <c r="G126" s="97"/>
      <c r="H126" s="29"/>
      <c r="I126" s="26"/>
      <c r="J126" s="71"/>
      <c r="K126" s="111"/>
      <c r="L126" s="69"/>
      <c r="M126" s="158"/>
    </row>
    <row r="127" spans="1:13" x14ac:dyDescent="0.25">
      <c r="A127" s="158"/>
      <c r="B127" s="81" t="s">
        <v>110</v>
      </c>
      <c r="C127" s="32">
        <f t="shared" si="2"/>
        <v>2</v>
      </c>
      <c r="D127" s="40"/>
      <c r="E127" s="148"/>
      <c r="F127" s="27"/>
      <c r="G127" s="97"/>
      <c r="H127" s="29"/>
      <c r="I127" s="26"/>
      <c r="J127" s="71"/>
      <c r="K127" s="111"/>
      <c r="L127" s="69"/>
      <c r="M127" s="158"/>
    </row>
    <row r="128" spans="1:13" x14ac:dyDescent="0.25">
      <c r="A128" s="158"/>
      <c r="B128" s="80" t="s">
        <v>66</v>
      </c>
      <c r="C128" s="26">
        <f t="shared" si="2"/>
        <v>0</v>
      </c>
      <c r="D128" s="40"/>
      <c r="E128" s="148"/>
      <c r="F128" s="27"/>
      <c r="G128" s="97"/>
      <c r="H128" s="29"/>
      <c r="I128" s="26"/>
      <c r="J128" s="71"/>
      <c r="K128" s="111"/>
      <c r="L128" s="69"/>
      <c r="M128" s="158"/>
    </row>
    <row r="129" spans="1:13" x14ac:dyDescent="0.25">
      <c r="A129" s="158"/>
      <c r="B129" s="81" t="s">
        <v>111</v>
      </c>
      <c r="C129" s="32">
        <f t="shared" si="2"/>
        <v>2</v>
      </c>
      <c r="D129" s="40"/>
      <c r="E129" s="148"/>
      <c r="F129" s="27"/>
      <c r="G129" s="97"/>
      <c r="H129" s="29"/>
      <c r="I129" s="26"/>
      <c r="J129" s="71"/>
      <c r="K129" s="111"/>
      <c r="L129" s="69"/>
      <c r="M129" s="158"/>
    </row>
    <row r="130" spans="1:13" x14ac:dyDescent="0.25">
      <c r="A130" s="158"/>
      <c r="B130" s="101"/>
      <c r="C130" s="101"/>
      <c r="D130" s="62" t="str">
        <f>K122</f>
        <v>6.1 Business Requirements</v>
      </c>
      <c r="E130" s="20">
        <f>IF(NOT(ISBLANK(B130)),IF(ISERROR(VLOOKUP(B130,K:L,2,FALSE)),"",VLOOKUP(B130,K:L,2,FALSE)),IF(ISERROR(VLOOKUP(D130,K:L,2,FALSE)),"",VLOOKUP(D130,K:L,2,FALSE)))</f>
        <v>0</v>
      </c>
      <c r="F130" s="17" t="str">
        <f>LEFT(G130,3)</f>
        <v>6.2</v>
      </c>
      <c r="G130" s="98" t="s">
        <v>44</v>
      </c>
      <c r="H130" s="19" t="str">
        <f>IF(SUMIFS(E:E,G:G,G130)=0,"Not ready",IF(SUMIFS(E:E,G:G,G130)&lt;(COUNTIF(G:G,G130)*2),"Partially ready", "Ready"))</f>
        <v>Not ready</v>
      </c>
      <c r="I130" s="20">
        <f>IF(H130="Ready",2,IF(H130="Not Ready",0,1))</f>
        <v>0</v>
      </c>
      <c r="J130" s="74">
        <v>0</v>
      </c>
      <c r="K130" s="112" t="s">
        <v>45</v>
      </c>
      <c r="L130" s="73">
        <f>VLOOKUP(LEFT(K130,3),F:J,5,FALSE)</f>
        <v>0</v>
      </c>
      <c r="M130" s="158"/>
    </row>
    <row r="131" spans="1:13" x14ac:dyDescent="0.25">
      <c r="A131" s="158"/>
      <c r="B131" s="80" t="s">
        <v>42</v>
      </c>
      <c r="C131" s="26">
        <f>IF(NOT(ISBLANK(B131)),IF(ISERROR(VLOOKUP(B131,K:L,2,FALSE)),"",VLOOKUP(B131,K:L,2,FALSE)),IF(ISERROR(VLOOKUP(D131,K:L,2,FALSE)),"",VLOOKUP(D131,K:L,2,FALSE)))</f>
        <v>0</v>
      </c>
      <c r="D131" s="40"/>
      <c r="E131" s="148"/>
      <c r="F131" s="27"/>
      <c r="G131" s="97"/>
      <c r="H131" s="29"/>
      <c r="I131" s="26"/>
      <c r="J131" s="71"/>
      <c r="K131" s="111" t="s">
        <v>46</v>
      </c>
      <c r="L131" s="69">
        <f>VLOOKUP(LEFT(K131,3),F:J,5,FALSE)</f>
        <v>0</v>
      </c>
      <c r="M131" s="158"/>
    </row>
    <row r="132" spans="1:13" x14ac:dyDescent="0.25">
      <c r="A132" s="158"/>
      <c r="B132" s="81" t="s">
        <v>109</v>
      </c>
      <c r="C132" s="32">
        <f>IF(NOT(ISBLANK(B132)),IF(ISERROR(VLOOKUP(B132,K:L,2,FALSE)),"",VLOOKUP(B132,K:L,2,FALSE)),IF(ISERROR(VLOOKUP(D132,K:L,2,FALSE)),"",VLOOKUP(D132,K:L,2,FALSE)))</f>
        <v>2</v>
      </c>
      <c r="D132" s="40"/>
      <c r="E132" s="148"/>
      <c r="F132" s="27"/>
      <c r="G132" s="97"/>
      <c r="H132" s="29"/>
      <c r="I132" s="26"/>
      <c r="J132" s="71"/>
      <c r="K132" s="111" t="s">
        <v>47</v>
      </c>
      <c r="L132" s="69">
        <f>VLOOKUP(LEFT(K132,3),F:J,5,FALSE)</f>
        <v>0</v>
      </c>
      <c r="M132" s="158"/>
    </row>
    <row r="133" spans="1:13" x14ac:dyDescent="0.25">
      <c r="A133" s="158"/>
      <c r="B133" s="81" t="s">
        <v>112</v>
      </c>
      <c r="C133" s="32">
        <f>IF(NOT(ISBLANK(B133)),IF(ISERROR(VLOOKUP(B133,K:L,2,FALSE)),"",VLOOKUP(B133,K:L,2,FALSE)),IF(ISERROR(VLOOKUP(D133,K:L,2,FALSE)),"",VLOOKUP(D133,K:L,2,FALSE)))</f>
        <v>2</v>
      </c>
      <c r="D133" s="40"/>
      <c r="E133" s="148"/>
      <c r="F133" s="27"/>
      <c r="G133" s="97"/>
      <c r="H133" s="29"/>
      <c r="I133" s="26"/>
      <c r="J133" s="71"/>
      <c r="K133" s="111"/>
      <c r="L133" s="69"/>
      <c r="M133" s="158"/>
    </row>
    <row r="134" spans="1:13" x14ac:dyDescent="0.25">
      <c r="A134" s="158"/>
      <c r="B134" s="101"/>
      <c r="C134" s="101"/>
      <c r="D134" s="39" t="str">
        <f>K11</f>
        <v>Influences (Internal and External)</v>
      </c>
      <c r="E134" s="16">
        <f t="shared" ref="E134:E139" si="3">IF(NOT(ISBLANK(B134)),IF(ISERROR(VLOOKUP(B134,K:L,2,FALSE)),"",VLOOKUP(B134,K:L,2,FALSE)),IF(ISERROR(VLOOKUP(D134,K:L,2,FALSE)),"",VLOOKUP(D134,K:L,2,FALSE)))</f>
        <v>2</v>
      </c>
      <c r="F134" s="17" t="str">
        <f>LEFT(G134,3)</f>
        <v>6.3</v>
      </c>
      <c r="G134" s="98" t="s">
        <v>48</v>
      </c>
      <c r="H134" s="19" t="str">
        <f>IF(SUMIFS(E:E,G:G,G134)=0,"Not ready",IF(SUMIFS(E:E,G:G,G134)&lt;(COUNTIF(G:G,G134)*2),"Partially ready", "Ready"))</f>
        <v>Partially ready</v>
      </c>
      <c r="I134" s="20">
        <f>IF(H134="Ready",2,IF(H134="Not Ready",0,1))</f>
        <v>1</v>
      </c>
      <c r="J134" s="74">
        <v>0</v>
      </c>
      <c r="K134" s="113" t="s">
        <v>49</v>
      </c>
      <c r="L134" s="73">
        <f>VLOOKUP(LEFT(K134,3),F:J,5,FALSE)</f>
        <v>0</v>
      </c>
      <c r="M134" s="158"/>
    </row>
    <row r="135" spans="1:13" x14ac:dyDescent="0.25">
      <c r="A135" s="158"/>
      <c r="B135" s="80"/>
      <c r="C135" s="80"/>
      <c r="D135" s="40" t="str">
        <f>K72</f>
        <v>4.3 Elicitation Results (confirmed)</v>
      </c>
      <c r="E135" s="26">
        <f t="shared" si="3"/>
        <v>0</v>
      </c>
      <c r="F135" s="27"/>
      <c r="G135" s="97" t="s">
        <v>48</v>
      </c>
      <c r="H135" s="29"/>
      <c r="I135" s="26"/>
      <c r="J135" s="71"/>
      <c r="K135" s="114"/>
      <c r="L135" s="69"/>
      <c r="M135" s="158"/>
    </row>
    <row r="136" spans="1:13" x14ac:dyDescent="0.25">
      <c r="A136" s="158"/>
      <c r="B136" s="80"/>
      <c r="C136" s="80"/>
      <c r="D136" s="40" t="str">
        <f>K96</f>
        <v>5.3 Designs (prioritised)</v>
      </c>
      <c r="E136" s="26">
        <f t="shared" si="3"/>
        <v>0</v>
      </c>
      <c r="F136" s="27"/>
      <c r="G136" s="97" t="s">
        <v>48</v>
      </c>
      <c r="H136" s="29"/>
      <c r="I136" s="26"/>
      <c r="J136" s="71"/>
      <c r="K136" s="114"/>
      <c r="L136" s="69"/>
      <c r="M136" s="158"/>
    </row>
    <row r="137" spans="1:13" x14ac:dyDescent="0.25">
      <c r="A137" s="158"/>
      <c r="B137" s="80"/>
      <c r="C137" s="80"/>
      <c r="D137" s="40" t="str">
        <f>K95</f>
        <v>5.3 Requirements (prioritised)</v>
      </c>
      <c r="E137" s="26">
        <f t="shared" si="3"/>
        <v>0</v>
      </c>
      <c r="F137" s="27"/>
      <c r="G137" s="97" t="s">
        <v>48</v>
      </c>
      <c r="H137" s="29"/>
      <c r="I137" s="26"/>
      <c r="J137" s="71"/>
      <c r="K137" s="114"/>
      <c r="L137" s="69"/>
      <c r="M137" s="158"/>
    </row>
    <row r="138" spans="1:13" x14ac:dyDescent="0.25">
      <c r="A138" s="158"/>
      <c r="B138" s="80"/>
      <c r="C138" s="80"/>
      <c r="D138" s="40" t="str">
        <f>K130</f>
        <v>6.2 Business Objectives</v>
      </c>
      <c r="E138" s="26">
        <f t="shared" si="3"/>
        <v>0</v>
      </c>
      <c r="F138" s="27"/>
      <c r="G138" s="97" t="s">
        <v>48</v>
      </c>
      <c r="H138" s="29"/>
      <c r="I138" s="26"/>
      <c r="J138" s="71"/>
      <c r="K138" s="114"/>
      <c r="L138" s="69"/>
      <c r="M138" s="158"/>
    </row>
    <row r="139" spans="1:13" x14ac:dyDescent="0.25">
      <c r="A139" s="158"/>
      <c r="B139" s="80"/>
      <c r="C139" s="80"/>
      <c r="D139" s="40" t="str">
        <f>K132</f>
        <v>6.2 Potential Value</v>
      </c>
      <c r="E139" s="26">
        <f t="shared" si="3"/>
        <v>0</v>
      </c>
      <c r="F139" s="27"/>
      <c r="G139" s="97" t="s">
        <v>48</v>
      </c>
      <c r="H139" s="29"/>
      <c r="I139" s="26"/>
      <c r="J139" s="71"/>
      <c r="K139" s="114"/>
      <c r="L139" s="69"/>
      <c r="M139" s="158"/>
    </row>
    <row r="140" spans="1:13" x14ac:dyDescent="0.25">
      <c r="A140" s="158"/>
      <c r="B140" s="81" t="s">
        <v>90</v>
      </c>
      <c r="C140" s="32">
        <f t="shared" ref="C140:C146" si="4">IF(NOT(ISBLANK(B140)),IF(ISERROR(VLOOKUP(B140,K:L,2,FALSE)),"",VLOOKUP(B140,K:L,2,FALSE)),IF(ISERROR(VLOOKUP(D140,K:L,2,FALSE)),"",VLOOKUP(D140,K:L,2,FALSE)))</f>
        <v>2</v>
      </c>
      <c r="D140" s="40"/>
      <c r="E140" s="148"/>
      <c r="F140" s="27"/>
      <c r="G140" s="97"/>
      <c r="H140" s="29"/>
      <c r="I140" s="26"/>
      <c r="J140" s="71"/>
      <c r="K140" s="114"/>
      <c r="L140" s="69"/>
      <c r="M140" s="158"/>
    </row>
    <row r="141" spans="1:13" x14ac:dyDescent="0.25">
      <c r="A141" s="158"/>
      <c r="B141" s="80" t="s">
        <v>13</v>
      </c>
      <c r="C141" s="26">
        <f t="shared" si="4"/>
        <v>0</v>
      </c>
      <c r="D141" s="40"/>
      <c r="E141" s="148"/>
      <c r="F141" s="27"/>
      <c r="G141" s="97"/>
      <c r="H141" s="29"/>
      <c r="I141" s="26"/>
      <c r="J141" s="71"/>
      <c r="K141" s="114"/>
      <c r="L141" s="69"/>
      <c r="M141" s="158"/>
    </row>
    <row r="142" spans="1:13" x14ac:dyDescent="0.25">
      <c r="A142" s="158"/>
      <c r="B142" s="80" t="s">
        <v>51</v>
      </c>
      <c r="C142" s="26">
        <f t="shared" si="4"/>
        <v>0</v>
      </c>
      <c r="D142" s="40"/>
      <c r="E142" s="148"/>
      <c r="F142" s="27"/>
      <c r="G142" s="97"/>
      <c r="H142" s="29"/>
      <c r="I142" s="26"/>
      <c r="J142" s="71"/>
      <c r="K142" s="114"/>
      <c r="L142" s="69"/>
      <c r="M142" s="158"/>
    </row>
    <row r="143" spans="1:13" x14ac:dyDescent="0.25">
      <c r="A143" s="158"/>
      <c r="B143" s="80" t="s">
        <v>42</v>
      </c>
      <c r="C143" s="26">
        <f t="shared" si="4"/>
        <v>0</v>
      </c>
      <c r="D143" s="40"/>
      <c r="E143" s="148"/>
      <c r="F143" s="27"/>
      <c r="G143" s="97"/>
      <c r="H143" s="29"/>
      <c r="I143" s="26"/>
      <c r="J143" s="71"/>
      <c r="K143" s="114"/>
      <c r="L143" s="69"/>
      <c r="M143" s="158"/>
    </row>
    <row r="144" spans="1:13" x14ac:dyDescent="0.25">
      <c r="A144" s="158"/>
      <c r="B144" s="80" t="s">
        <v>11</v>
      </c>
      <c r="C144" s="26">
        <f t="shared" si="4"/>
        <v>0</v>
      </c>
      <c r="D144" s="40"/>
      <c r="E144" s="148"/>
      <c r="F144" s="27"/>
      <c r="G144" s="97"/>
      <c r="H144" s="29"/>
      <c r="I144" s="26"/>
      <c r="J144" s="71"/>
      <c r="K144" s="114"/>
      <c r="L144" s="69"/>
      <c r="M144" s="158"/>
    </row>
    <row r="145" spans="1:13" x14ac:dyDescent="0.25">
      <c r="A145" s="158"/>
      <c r="B145" s="80" t="s">
        <v>46</v>
      </c>
      <c r="C145" s="26">
        <f t="shared" si="4"/>
        <v>0</v>
      </c>
      <c r="D145" s="40"/>
      <c r="E145" s="148"/>
      <c r="F145" s="27"/>
      <c r="G145" s="97"/>
      <c r="H145" s="29"/>
      <c r="I145" s="26"/>
      <c r="J145" s="71"/>
      <c r="K145" s="114"/>
      <c r="L145" s="69"/>
      <c r="M145" s="158"/>
    </row>
    <row r="146" spans="1:13" x14ac:dyDescent="0.25">
      <c r="A146" s="158"/>
      <c r="B146" s="81" t="s">
        <v>113</v>
      </c>
      <c r="C146" s="32">
        <f t="shared" si="4"/>
        <v>2</v>
      </c>
      <c r="D146" s="40"/>
      <c r="E146" s="148"/>
      <c r="F146" s="27"/>
      <c r="G146" s="97"/>
      <c r="H146" s="29"/>
      <c r="I146" s="26"/>
      <c r="J146" s="71"/>
      <c r="K146" s="114"/>
      <c r="L146" s="69"/>
      <c r="M146" s="158"/>
    </row>
    <row r="147" spans="1:13" x14ac:dyDescent="0.25">
      <c r="A147" s="158"/>
      <c r="B147" s="101"/>
      <c r="C147" s="101"/>
      <c r="D147" s="62" t="str">
        <f>K41</f>
        <v>3.2 Stakeholder Engagement Approach</v>
      </c>
      <c r="E147" s="20">
        <f>IF(NOT(ISBLANK(B147)),IF(ISERROR(VLOOKUP(B147,K:L,2,FALSE)),"",VLOOKUP(B147,K:L,2,FALSE)),IF(ISERROR(VLOOKUP(D147,K:L,2,FALSE)),"",VLOOKUP(D147,K:L,2,FALSE)))</f>
        <v>0</v>
      </c>
      <c r="F147" s="17" t="str">
        <f>LEFT(G147,3)</f>
        <v>6.4</v>
      </c>
      <c r="G147" s="62" t="s">
        <v>50</v>
      </c>
      <c r="H147" s="19" t="str">
        <f>IF(SUMIFS(E:E,G:G,G147)=0,"Not ready",IF(SUMIFS(E:E,G:G,G147)&lt;(COUNTIF(G:G,G147)*2),"Partially ready", "Ready"))</f>
        <v>Not ready</v>
      </c>
      <c r="I147" s="20">
        <f>IF(H147="Ready",2,IF(H147="Not Ready",0,1))</f>
        <v>0</v>
      </c>
      <c r="J147" s="74">
        <v>0</v>
      </c>
      <c r="K147" s="112" t="s">
        <v>51</v>
      </c>
      <c r="L147" s="73">
        <f>VLOOKUP(LEFT(K147,3),F:J,5,FALSE)</f>
        <v>0</v>
      </c>
      <c r="M147" s="158"/>
    </row>
    <row r="148" spans="1:13" x14ac:dyDescent="0.25">
      <c r="A148" s="158"/>
      <c r="B148" s="80"/>
      <c r="C148" s="80"/>
      <c r="D148" s="40" t="str">
        <f>K121</f>
        <v>6.1 Current State Description</v>
      </c>
      <c r="E148" s="26">
        <f>IF(NOT(ISBLANK(B148)),IF(ISERROR(VLOOKUP(B148,K:L,2,FALSE)),"",VLOOKUP(B148,K:L,2,FALSE)),IF(ISERROR(VLOOKUP(D148,K:L,2,FALSE)),"",VLOOKUP(D148,K:L,2,FALSE)))</f>
        <v>0</v>
      </c>
      <c r="F148" s="27"/>
      <c r="G148" s="94" t="s">
        <v>50</v>
      </c>
      <c r="H148" s="29"/>
      <c r="I148" s="26"/>
      <c r="J148" s="71"/>
      <c r="K148" s="111" t="s">
        <v>52</v>
      </c>
      <c r="L148" s="69">
        <f>VLOOKUP(LEFT(K148,3),F:J,5,FALSE)</f>
        <v>0</v>
      </c>
      <c r="M148" s="158"/>
    </row>
    <row r="149" spans="1:13" x14ac:dyDescent="0.25">
      <c r="A149" s="158"/>
      <c r="B149" s="80"/>
      <c r="C149" s="80"/>
      <c r="D149" s="40" t="str">
        <f>K131</f>
        <v>6.2 Future State Description</v>
      </c>
      <c r="E149" s="26">
        <f>IF(NOT(ISBLANK(B149)),IF(ISERROR(VLOOKUP(B149,K:L,2,FALSE)),"",VLOOKUP(B149,K:L,2,FALSE)),IF(ISERROR(VLOOKUP(D149,K:L,2,FALSE)),"",VLOOKUP(D149,K:L,2,FALSE)))</f>
        <v>0</v>
      </c>
      <c r="F149" s="27"/>
      <c r="G149" s="94" t="s">
        <v>50</v>
      </c>
      <c r="H149" s="29"/>
      <c r="I149" s="26"/>
      <c r="J149" s="71"/>
      <c r="K149" s="111"/>
      <c r="L149" s="69"/>
      <c r="M149" s="158"/>
    </row>
    <row r="150" spans="1:13" x14ac:dyDescent="0.25">
      <c r="A150" s="158"/>
      <c r="B150" s="80"/>
      <c r="C150" s="80"/>
      <c r="D150" s="40" t="str">
        <f>K134</f>
        <v>6.3 Risk analysis results</v>
      </c>
      <c r="E150" s="26">
        <f>IF(NOT(ISBLANK(B150)),IF(ISERROR(VLOOKUP(B150,K:L,2,FALSE)),"",VLOOKUP(B150,K:L,2,FALSE)),IF(ISERROR(VLOOKUP(D150,K:L,2,FALSE)),"",VLOOKUP(D150,K:L,2,FALSE)))</f>
        <v>0</v>
      </c>
      <c r="F150" s="27"/>
      <c r="G150" s="94" t="s">
        <v>50</v>
      </c>
      <c r="H150" s="29"/>
      <c r="I150" s="26"/>
      <c r="J150" s="71"/>
      <c r="K150" s="40"/>
      <c r="L150" s="69"/>
      <c r="M150" s="158"/>
    </row>
    <row r="151" spans="1:13" x14ac:dyDescent="0.25">
      <c r="A151" s="158"/>
      <c r="B151" s="80" t="s">
        <v>11</v>
      </c>
      <c r="C151" s="26">
        <f>IF(NOT(ISBLANK(B151)),IF(ISERROR(VLOOKUP(B151,K:L,2,FALSE)),"",VLOOKUP(B151,K:L,2,FALSE)),IF(ISERROR(VLOOKUP(D151,K:L,2,FALSE)),"",VLOOKUP(D151,K:L,2,FALSE)))</f>
        <v>0</v>
      </c>
      <c r="D151" s="40"/>
      <c r="E151" s="148"/>
      <c r="F151" s="27"/>
      <c r="G151" s="94"/>
      <c r="H151" s="29"/>
      <c r="I151" s="26"/>
      <c r="J151" s="71"/>
      <c r="K151" s="40"/>
      <c r="L151" s="69"/>
      <c r="M151" s="158"/>
    </row>
    <row r="152" spans="1:13" x14ac:dyDescent="0.25">
      <c r="A152" s="158"/>
      <c r="B152" s="80" t="s">
        <v>62</v>
      </c>
      <c r="C152" s="26">
        <f>IF(NOT(ISBLANK(B152)),IF(ISERROR(VLOOKUP(B152,K:L,2,FALSE)),"",VLOOKUP(B152,K:L,2,FALSE)),IF(ISERROR(VLOOKUP(D152,K:L,2,FALSE)),"",VLOOKUP(D152,K:L,2,FALSE)))</f>
        <v>0</v>
      </c>
      <c r="D152" s="40"/>
      <c r="E152" s="148"/>
      <c r="F152" s="27"/>
      <c r="G152" s="94"/>
      <c r="H152" s="29"/>
      <c r="I152" s="26"/>
      <c r="J152" s="71"/>
      <c r="K152" s="40"/>
      <c r="L152" s="69"/>
      <c r="M152" s="158"/>
    </row>
    <row r="153" spans="1:13" ht="15.75" thickBot="1" x14ac:dyDescent="0.3">
      <c r="A153" s="159"/>
      <c r="B153" s="80" t="s">
        <v>64</v>
      </c>
      <c r="C153" s="26">
        <f>IF(NOT(ISBLANK(B153)),IF(ISERROR(VLOOKUP(B153,K:L,2,FALSE)),"",VLOOKUP(B153,K:L,2,FALSE)),IF(ISERROR(VLOOKUP(D153,K:L,2,FALSE)),"",VLOOKUP(D153,K:L,2,FALSE)))</f>
        <v>0</v>
      </c>
      <c r="D153" s="40"/>
      <c r="E153" s="148"/>
      <c r="F153" s="27"/>
      <c r="G153" s="94"/>
      <c r="H153" s="29"/>
      <c r="I153" s="26"/>
      <c r="J153" s="71"/>
      <c r="K153" s="40"/>
      <c r="L153" s="69"/>
      <c r="M153" s="159"/>
    </row>
    <row r="154" spans="1:13" ht="15" customHeight="1" x14ac:dyDescent="0.25">
      <c r="A154" s="157" t="s">
        <v>98</v>
      </c>
      <c r="B154" s="88"/>
      <c r="C154" s="87"/>
      <c r="D154" s="135" t="str">
        <f>K67</f>
        <v>4.2 Elicitation Results (unconfirmed)</v>
      </c>
      <c r="E154" s="14">
        <f>IF(NOT(ISBLANK(B154)),IF(ISERROR(VLOOKUP(B154,K:L,2,FALSE)),"",VLOOKUP(B154,K:L,2,FALSE)),IF(ISERROR(VLOOKUP(D154,K:L,2,FALSE)),"",VLOOKUP(D154,K:L,2,FALSE)))</f>
        <v>0</v>
      </c>
      <c r="F154" s="11" t="str">
        <f>LEFT(G154,3)</f>
        <v>7.1</v>
      </c>
      <c r="G154" s="139" t="s">
        <v>53</v>
      </c>
      <c r="H154" s="13" t="str">
        <f>IF(SUMIFS(E:E,G:G,G154)=0,"Not ready",IF(SUMIFS(E:E,G:G,G154)&lt;(COUNTIF(G:G,G154)*2),"Partially ready", "Ready"))</f>
        <v>Not ready</v>
      </c>
      <c r="I154" s="14">
        <f>IF(H154="Ready",2,IF(H154="Not Ready",0,1))</f>
        <v>0</v>
      </c>
      <c r="J154" s="105">
        <v>0</v>
      </c>
      <c r="K154" s="117" t="s">
        <v>54</v>
      </c>
      <c r="L154" s="15">
        <f>VLOOKUP(LEFT(K154,3),F:J,5,FALSE)</f>
        <v>0</v>
      </c>
      <c r="M154" s="170" t="s">
        <v>98</v>
      </c>
    </row>
    <row r="155" spans="1:13" x14ac:dyDescent="0.25">
      <c r="A155" s="158"/>
      <c r="B155" s="84"/>
      <c r="C155" s="80"/>
      <c r="D155" s="40" t="str">
        <f>K72</f>
        <v>4.3 Elicitation Results (confirmed)</v>
      </c>
      <c r="E155" s="26">
        <f>IF(NOT(ISBLANK(B155)),IF(ISERROR(VLOOKUP(B155,K:L,2,FALSE)),"",VLOOKUP(B155,K:L,2,FALSE)),IF(ISERROR(VLOOKUP(D155,K:L,2,FALSE)),"",VLOOKUP(D155,K:L,2,FALSE)))</f>
        <v>0</v>
      </c>
      <c r="F155" s="27"/>
      <c r="G155" s="97" t="s">
        <v>53</v>
      </c>
      <c r="H155" s="29"/>
      <c r="I155" s="26"/>
      <c r="J155" s="71"/>
      <c r="K155" s="114"/>
      <c r="L155" s="31"/>
      <c r="M155" s="171"/>
    </row>
    <row r="156" spans="1:13" x14ac:dyDescent="0.25">
      <c r="A156" s="158"/>
      <c r="B156" s="84" t="s">
        <v>60</v>
      </c>
      <c r="C156" s="26">
        <f>IF(NOT(ISBLANK(B156)),IF(ISERROR(VLOOKUP(B156,K:L,2,FALSE)),"",VLOOKUP(B156,K:L,2,FALSE)),IF(ISERROR(VLOOKUP(D156,K:L,2,FALSE)),"",VLOOKUP(D156,K:L,2,FALSE)))</f>
        <v>0</v>
      </c>
      <c r="D156" s="40"/>
      <c r="E156" s="69"/>
      <c r="F156" s="27"/>
      <c r="G156" s="97"/>
      <c r="H156" s="29"/>
      <c r="I156" s="26"/>
      <c r="J156" s="71"/>
      <c r="K156" s="114"/>
      <c r="L156" s="31"/>
      <c r="M156" s="171"/>
    </row>
    <row r="157" spans="1:13" x14ac:dyDescent="0.25">
      <c r="A157" s="158"/>
      <c r="B157" s="84" t="s">
        <v>52</v>
      </c>
      <c r="C157" s="26">
        <f>IF(NOT(ISBLANK(B157)),IF(ISERROR(VLOOKUP(B157,K:L,2,FALSE)),"",VLOOKUP(B157,K:L,2,FALSE)),IF(ISERROR(VLOOKUP(D157,K:L,2,FALSE)),"",VLOOKUP(D157,K:L,2,FALSE)))</f>
        <v>0</v>
      </c>
      <c r="D157" s="40"/>
      <c r="E157" s="69"/>
      <c r="F157" s="27"/>
      <c r="G157" s="97"/>
      <c r="H157" s="29"/>
      <c r="I157" s="26"/>
      <c r="J157" s="71"/>
      <c r="K157" s="114"/>
      <c r="L157" s="31"/>
      <c r="M157" s="171"/>
    </row>
    <row r="158" spans="1:13" x14ac:dyDescent="0.25">
      <c r="A158" s="158"/>
      <c r="B158" s="85" t="s">
        <v>114</v>
      </c>
      <c r="C158" s="32">
        <f>IF(NOT(ISBLANK(B158)),IF(ISERROR(VLOOKUP(B158,K:L,2,FALSE)),"",VLOOKUP(B158,K:L,2,FALSE)),IF(ISERROR(VLOOKUP(D158,K:L,2,FALSE)),"",VLOOKUP(D158,K:L,2,FALSE)))</f>
        <v>2</v>
      </c>
      <c r="D158" s="40"/>
      <c r="E158" s="69"/>
      <c r="F158" s="27"/>
      <c r="G158" s="97"/>
      <c r="H158" s="29"/>
      <c r="I158" s="26"/>
      <c r="J158" s="71"/>
      <c r="K158" s="114"/>
      <c r="L158" s="31"/>
      <c r="M158" s="171"/>
    </row>
    <row r="159" spans="1:13" x14ac:dyDescent="0.25">
      <c r="A159" s="158"/>
      <c r="B159" s="85" t="s">
        <v>115</v>
      </c>
      <c r="C159" s="32">
        <f>IF(NOT(ISBLANK(B159)),IF(ISERROR(VLOOKUP(B159,K:L,2,FALSE)),"",VLOOKUP(B159,K:L,2,FALSE)),IF(ISERROR(VLOOKUP(D159,K:L,2,FALSE)),"",VLOOKUP(D159,K:L,2,FALSE)))</f>
        <v>2</v>
      </c>
      <c r="D159" s="40"/>
      <c r="E159" s="69"/>
      <c r="F159" s="27"/>
      <c r="G159" s="97"/>
      <c r="H159" s="29"/>
      <c r="I159" s="26"/>
      <c r="J159" s="71"/>
      <c r="K159" s="114"/>
      <c r="L159" s="31"/>
      <c r="M159" s="171"/>
    </row>
    <row r="160" spans="1:13" x14ac:dyDescent="0.25">
      <c r="A160" s="158"/>
      <c r="B160" s="85" t="s">
        <v>116</v>
      </c>
      <c r="C160" s="32">
        <f>IF(NOT(ISBLANK(B160)),IF(ISERROR(VLOOKUP(B160,K:L,2,FALSE)),"",VLOOKUP(B160,K:L,2,FALSE)),IF(ISERROR(VLOOKUP(D160,K:L,2,FALSE)),"",VLOOKUP(D160,K:L,2,FALSE)))</f>
        <v>2</v>
      </c>
      <c r="D160" s="40"/>
      <c r="E160" s="69"/>
      <c r="F160" s="27"/>
      <c r="G160" s="97"/>
      <c r="H160" s="29"/>
      <c r="I160" s="26"/>
      <c r="J160" s="71"/>
      <c r="K160" s="114"/>
      <c r="L160" s="31"/>
      <c r="M160" s="171"/>
    </row>
    <row r="161" spans="1:13" x14ac:dyDescent="0.25">
      <c r="A161" s="158"/>
      <c r="B161" s="83"/>
      <c r="C161" s="101"/>
      <c r="D161" s="62" t="str">
        <f>K154</f>
        <v>7.1 Requirements (specified and modeled)</v>
      </c>
      <c r="E161" s="20">
        <f>IF(NOT(ISBLANK(B161)),IF(ISERROR(VLOOKUP(B161,K:L,2,FALSE)),"",VLOOKUP(B161,K:L,2,FALSE)),IF(ISERROR(VLOOKUP(D161,K:L,2,FALSE)),"",VLOOKUP(D161,K:L,2,FALSE)))</f>
        <v>0</v>
      </c>
      <c r="F161" s="17" t="str">
        <f>LEFT(G161,3)</f>
        <v>7.2</v>
      </c>
      <c r="G161" s="98" t="s">
        <v>55</v>
      </c>
      <c r="H161" s="19" t="str">
        <f>IF(SUMIFS(E:E,G:G,G161)=0,"Not ready",IF(SUMIFS(E:E,G:G,G161)&lt;(COUNTIF(G:G,G161)*2),"Partially ready", "Ready"))</f>
        <v>Not ready</v>
      </c>
      <c r="I161" s="20">
        <f>IF(H161="Ready",2,IF(H161="Not Ready",0,1))</f>
        <v>0</v>
      </c>
      <c r="J161" s="74">
        <v>0</v>
      </c>
      <c r="K161" s="113" t="s">
        <v>56</v>
      </c>
      <c r="L161" s="21">
        <f>VLOOKUP(LEFT(K161,3),F:J,5,FALSE)</f>
        <v>0</v>
      </c>
      <c r="M161" s="171"/>
    </row>
    <row r="162" spans="1:13" x14ac:dyDescent="0.25">
      <c r="A162" s="158"/>
      <c r="B162" s="85" t="s">
        <v>116</v>
      </c>
      <c r="C162" s="32">
        <f>IF(NOT(ISBLANK(B162)),IF(ISERROR(VLOOKUP(B162,K:L,2,FALSE)),"",VLOOKUP(B162,K:L,2,FALSE)),IF(ISERROR(VLOOKUP(D162,K:L,2,FALSE)),"",VLOOKUP(D162,K:L,2,FALSE)))</f>
        <v>2</v>
      </c>
      <c r="D162" s="40"/>
      <c r="E162" s="69"/>
      <c r="F162" s="27"/>
      <c r="G162" s="97"/>
      <c r="H162" s="29"/>
      <c r="I162" s="26"/>
      <c r="J162" s="71"/>
      <c r="K162" s="114"/>
      <c r="L162" s="31"/>
      <c r="M162" s="171"/>
    </row>
    <row r="163" spans="1:13" x14ac:dyDescent="0.25">
      <c r="A163" s="158"/>
      <c r="B163" s="83"/>
      <c r="C163" s="101"/>
      <c r="D163" s="62" t="str">
        <f>K154</f>
        <v>7.1 Requirements (specified and modeled)</v>
      </c>
      <c r="E163" s="20">
        <f>IF(NOT(ISBLANK(B163)),IF(ISERROR(VLOOKUP(B163,K:L,2,FALSE)),"",VLOOKUP(B163,K:L,2,FALSE)),IF(ISERROR(VLOOKUP(D163,K:L,2,FALSE)),"",VLOOKUP(D163,K:L,2,FALSE)))</f>
        <v>0</v>
      </c>
      <c r="F163" s="17" t="str">
        <f>LEFT(G163,3)</f>
        <v>7.3</v>
      </c>
      <c r="G163" s="98" t="s">
        <v>57</v>
      </c>
      <c r="H163" s="19" t="str">
        <f>IF(SUMIFS(E:E,G:G,G163)=0,"Not ready",IF(SUMIFS(E:E,G:G,G163)&lt;(COUNTIF(G:G,G163)*2),"Partially ready", "Ready"))</f>
        <v>Not ready</v>
      </c>
      <c r="I163" s="20">
        <f>IF(H163="Ready",2,IF(H163="Not Ready",0,1))</f>
        <v>0</v>
      </c>
      <c r="J163" s="74">
        <v>0</v>
      </c>
      <c r="K163" s="113" t="s">
        <v>58</v>
      </c>
      <c r="L163" s="21">
        <f>VLOOKUP(LEFT(K163,3),F:J,5,FALSE)</f>
        <v>0</v>
      </c>
      <c r="M163" s="171"/>
    </row>
    <row r="164" spans="1:13" x14ac:dyDescent="0.25">
      <c r="A164" s="158"/>
      <c r="B164" s="84" t="s">
        <v>45</v>
      </c>
      <c r="C164" s="26">
        <f>IF(NOT(ISBLANK(B164)),IF(ISERROR(VLOOKUP(B164,K:L,2,FALSE)),"",VLOOKUP(B164,K:L,2,FALSE)),IF(ISERROR(VLOOKUP(D164,K:L,2,FALSE)),"",VLOOKUP(D164,K:L,2,FALSE)))</f>
        <v>0</v>
      </c>
      <c r="D164" s="40"/>
      <c r="E164" s="69"/>
      <c r="F164" s="27"/>
      <c r="G164" s="97"/>
      <c r="H164" s="29"/>
      <c r="I164" s="26"/>
      <c r="J164" s="71"/>
      <c r="K164" s="114"/>
      <c r="L164" s="31"/>
      <c r="M164" s="171"/>
    </row>
    <row r="165" spans="1:13" x14ac:dyDescent="0.25">
      <c r="A165" s="158"/>
      <c r="B165" s="84" t="s">
        <v>46</v>
      </c>
      <c r="C165" s="26">
        <f>IF(NOT(ISBLANK(B165)),IF(ISERROR(VLOOKUP(B165,K:L,2,FALSE)),"",VLOOKUP(B165,K:L,2,FALSE)),IF(ISERROR(VLOOKUP(D165,K:L,2,FALSE)),"",VLOOKUP(D165,K:L,2,FALSE)))</f>
        <v>0</v>
      </c>
      <c r="D165" s="40"/>
      <c r="E165" s="69"/>
      <c r="F165" s="27"/>
      <c r="G165" s="97"/>
      <c r="H165" s="29"/>
      <c r="I165" s="26"/>
      <c r="J165" s="71"/>
      <c r="K165" s="114"/>
      <c r="L165" s="31"/>
      <c r="M165" s="171"/>
    </row>
    <row r="166" spans="1:13" x14ac:dyDescent="0.25">
      <c r="A166" s="158"/>
      <c r="B166" s="84" t="s">
        <v>52</v>
      </c>
      <c r="C166" s="26">
        <f>IF(NOT(ISBLANK(B166)),IF(ISERROR(VLOOKUP(B166,K:L,2,FALSE)),"",VLOOKUP(B166,K:L,2,FALSE)),IF(ISERROR(VLOOKUP(D166,K:L,2,FALSE)),"",VLOOKUP(D166,K:L,2,FALSE)))</f>
        <v>0</v>
      </c>
      <c r="D166" s="40"/>
      <c r="E166" s="69"/>
      <c r="F166" s="27"/>
      <c r="G166" s="97"/>
      <c r="H166" s="29"/>
      <c r="I166" s="26"/>
      <c r="J166" s="71"/>
      <c r="K166" s="114"/>
      <c r="L166" s="31"/>
      <c r="M166" s="171"/>
    </row>
    <row r="167" spans="1:13" x14ac:dyDescent="0.25">
      <c r="A167" s="158"/>
      <c r="B167" s="137" t="s">
        <v>47</v>
      </c>
      <c r="C167" s="22">
        <f>IF(NOT(ISBLANK(B167)),IF(ISERROR(VLOOKUP(B167,K:L,2,FALSE)),"",VLOOKUP(B167,K:L,2,FALSE)),IF(ISERROR(VLOOKUP(D167,K:L,2,FALSE)),"",VLOOKUP(D167,K:L,2,FALSE)))</f>
        <v>0</v>
      </c>
      <c r="D167" s="41"/>
      <c r="E167" s="75"/>
      <c r="F167" s="23"/>
      <c r="G167" s="100"/>
      <c r="H167" s="24"/>
      <c r="I167" s="22"/>
      <c r="J167" s="76"/>
      <c r="K167" s="115"/>
      <c r="L167" s="25"/>
      <c r="M167" s="171"/>
    </row>
    <row r="168" spans="1:13" x14ac:dyDescent="0.25">
      <c r="A168" s="158"/>
      <c r="B168" s="84"/>
      <c r="C168" s="80"/>
      <c r="D168" s="40" t="str">
        <f>K7</f>
        <v>Requirements (any state)</v>
      </c>
      <c r="E168" s="26">
        <f>IF(NOT(ISBLANK(B168)),IF(ISERROR(VLOOKUP(B168,K:L,2,FALSE)),"",VLOOKUP(B168,K:L,2,FALSE)),IF(ISERROR(VLOOKUP(D168,K:L,2,FALSE)),"",VLOOKUP(D168,K:L,2,FALSE)))</f>
        <v>0</v>
      </c>
      <c r="F168" s="27" t="str">
        <f>LEFT(G168,3)</f>
        <v>7.4</v>
      </c>
      <c r="G168" s="99" t="s">
        <v>59</v>
      </c>
      <c r="H168" s="29" t="str">
        <f>IF(SUMIFS(E:E,G:G,G168)=0,"Not ready",IF(SUMIFS(E:E,G:G,G168)&lt;(COUNTIF(G:G,G168)*2),"Partially ready", "Ready"))</f>
        <v>Not ready</v>
      </c>
      <c r="I168" s="26">
        <f>IF(H168="Ready",2,IF(H168="Not Ready",0,1))</f>
        <v>0</v>
      </c>
      <c r="J168" s="70">
        <v>0</v>
      </c>
      <c r="K168" s="113" t="s">
        <v>60</v>
      </c>
      <c r="L168" s="21">
        <f>VLOOKUP(LEFT(K168,3),F:J,5,FALSE)</f>
        <v>0</v>
      </c>
      <c r="M168" s="171"/>
    </row>
    <row r="169" spans="1:13" x14ac:dyDescent="0.25">
      <c r="A169" s="158"/>
      <c r="B169" s="84"/>
      <c r="C169" s="80"/>
      <c r="D169" s="40" t="str">
        <f>K52</f>
        <v>3.4 Information Mgmt Approach</v>
      </c>
      <c r="E169" s="26">
        <f>IF(NOT(ISBLANK(B169)),IF(ISERROR(VLOOKUP(B169,K:L,2,FALSE)),"",VLOOKUP(B169,K:L,2,FALSE)),IF(ISERROR(VLOOKUP(D169,K:L,2,FALSE)),"",VLOOKUP(D169,K:L,2,FALSE)))</f>
        <v>0</v>
      </c>
      <c r="F169" s="27"/>
      <c r="G169" s="97" t="s">
        <v>59</v>
      </c>
      <c r="H169" s="29"/>
      <c r="I169" s="26"/>
      <c r="J169" s="71"/>
      <c r="K169" s="114"/>
      <c r="L169" s="31"/>
      <c r="M169" s="171"/>
    </row>
    <row r="170" spans="1:13" x14ac:dyDescent="0.25">
      <c r="A170" s="158"/>
      <c r="B170" s="84"/>
      <c r="C170" s="80"/>
      <c r="D170" s="40" t="str">
        <f>K148</f>
        <v>6.4 Solution Scope</v>
      </c>
      <c r="E170" s="26">
        <f>IF(NOT(ISBLANK(B170)),IF(ISERROR(VLOOKUP(B170,K:L,2,FALSE)),"",VLOOKUP(B170,K:L,2,FALSE)),IF(ISERROR(VLOOKUP(D170,K:L,2,FALSE)),"",VLOOKUP(D170,K:L,2,FALSE)))</f>
        <v>0</v>
      </c>
      <c r="F170" s="27"/>
      <c r="G170" s="97" t="s">
        <v>59</v>
      </c>
      <c r="H170" s="29"/>
      <c r="I170" s="26"/>
      <c r="J170" s="71"/>
      <c r="K170" s="114"/>
      <c r="L170" s="31"/>
      <c r="M170" s="171"/>
    </row>
    <row r="171" spans="1:13" x14ac:dyDescent="0.25">
      <c r="A171" s="158"/>
      <c r="B171" s="85" t="s">
        <v>100</v>
      </c>
      <c r="C171" s="32">
        <f>IF(NOT(ISBLANK(B171)),IF(ISERROR(VLOOKUP(B171,K:L,2,FALSE)),"",VLOOKUP(B171,K:L,2,FALSE)),IF(ISERROR(VLOOKUP(D171,K:L,2,FALSE)),"",VLOOKUP(D171,K:L,2,FALSE)))</f>
        <v>2</v>
      </c>
      <c r="D171" s="40"/>
      <c r="E171" s="69"/>
      <c r="F171" s="27"/>
      <c r="G171" s="97"/>
      <c r="H171" s="29"/>
      <c r="I171" s="26"/>
      <c r="J171" s="71"/>
      <c r="K171" s="114"/>
      <c r="L171" s="31"/>
      <c r="M171" s="171"/>
    </row>
    <row r="172" spans="1:13" x14ac:dyDescent="0.25">
      <c r="A172" s="158"/>
      <c r="B172" s="85" t="s">
        <v>117</v>
      </c>
      <c r="C172" s="32">
        <f>IF(NOT(ISBLANK(B172)),IF(ISERROR(VLOOKUP(B172,K:L,2,FALSE)),"",VLOOKUP(B172,K:L,2,FALSE)),IF(ISERROR(VLOOKUP(D172,K:L,2,FALSE)),"",VLOOKUP(D172,K:L,2,FALSE)))</f>
        <v>2</v>
      </c>
      <c r="D172" s="40"/>
      <c r="E172" s="69"/>
      <c r="F172" s="27"/>
      <c r="G172" s="97"/>
      <c r="H172" s="29"/>
      <c r="I172" s="26"/>
      <c r="J172" s="71"/>
      <c r="K172" s="114"/>
      <c r="L172" s="31"/>
      <c r="M172" s="171"/>
    </row>
    <row r="173" spans="1:13" x14ac:dyDescent="0.25">
      <c r="A173" s="158"/>
      <c r="B173" s="85" t="s">
        <v>92</v>
      </c>
      <c r="C173" s="32">
        <f>IF(NOT(ISBLANK(B173)),IF(ISERROR(VLOOKUP(B173,K:L,2,FALSE)),"",VLOOKUP(B173,K:L,2,FALSE)),IF(ISERROR(VLOOKUP(D173,K:L,2,FALSE)),"",VLOOKUP(D173,K:L,2,FALSE)))</f>
        <v>2</v>
      </c>
      <c r="D173" s="40"/>
      <c r="E173" s="69"/>
      <c r="F173" s="27"/>
      <c r="G173" s="97"/>
      <c r="H173" s="29"/>
      <c r="I173" s="26"/>
      <c r="J173" s="71"/>
      <c r="K173" s="115"/>
      <c r="L173" s="25"/>
      <c r="M173" s="171"/>
    </row>
    <row r="174" spans="1:13" x14ac:dyDescent="0.25">
      <c r="A174" s="158"/>
      <c r="B174" s="83"/>
      <c r="C174" s="101"/>
      <c r="D174" s="62" t="str">
        <f>K95</f>
        <v>5.3 Requirements (prioritised)</v>
      </c>
      <c r="E174" s="20">
        <f>IF(NOT(ISBLANK(B174)),IF(ISERROR(VLOOKUP(B174,K:L,2,FALSE)),"",VLOOKUP(B174,K:L,2,FALSE)),IF(ISERROR(VLOOKUP(D174,K:L,2,FALSE)),"",VLOOKUP(D174,K:L,2,FALSE)))</f>
        <v>0</v>
      </c>
      <c r="F174" s="17" t="str">
        <f>LEFT(G174,3)</f>
        <v>7.5</v>
      </c>
      <c r="G174" s="98" t="s">
        <v>61</v>
      </c>
      <c r="H174" s="19" t="str">
        <f>IF(SUMIFS(E:E,G:G,G174)=0,"Not ready",IF(SUMIFS(E:E,G:G,G174)&lt;(COUNTIF(G:G,G174)*2),"Partially ready", "Ready"))</f>
        <v>Not ready</v>
      </c>
      <c r="I174" s="20">
        <f>IF(H174="Ready",2,IF(H174="Not Ready",0,1))</f>
        <v>0</v>
      </c>
      <c r="J174" s="74">
        <v>0</v>
      </c>
      <c r="K174" s="114" t="s">
        <v>62</v>
      </c>
      <c r="L174" s="31">
        <f>VLOOKUP(LEFT(K174,3),F:J,5,FALSE)</f>
        <v>0</v>
      </c>
      <c r="M174" s="171"/>
    </row>
    <row r="175" spans="1:13" x14ac:dyDescent="0.25">
      <c r="A175" s="158"/>
      <c r="B175" s="84"/>
      <c r="C175" s="80"/>
      <c r="D175" s="40" t="str">
        <f>K163</f>
        <v>7.3 Requirements (validated)</v>
      </c>
      <c r="E175" s="26">
        <f>IF(NOT(ISBLANK(B175)),IF(ISERROR(VLOOKUP(B175,K:L,2,FALSE)),"",VLOOKUP(B175,K:L,2,FALSE)),IF(ISERROR(VLOOKUP(D175,K:L,2,FALSE)),"",VLOOKUP(D175,K:L,2,FALSE)))</f>
        <v>0</v>
      </c>
      <c r="F175" s="27"/>
      <c r="G175" s="97" t="s">
        <v>61</v>
      </c>
      <c r="H175" s="29"/>
      <c r="I175" s="26"/>
      <c r="J175" s="71"/>
      <c r="K175" s="114"/>
      <c r="L175" s="31"/>
      <c r="M175" s="171"/>
    </row>
    <row r="176" spans="1:13" x14ac:dyDescent="0.25">
      <c r="A176" s="158"/>
      <c r="B176" s="84"/>
      <c r="C176" s="80"/>
      <c r="D176" s="40" t="str">
        <f>K147</f>
        <v>6.4 Change Strategy</v>
      </c>
      <c r="E176" s="26">
        <f>IF(NOT(ISBLANK(B176)),IF(ISERROR(VLOOKUP(B176,K:L,2,FALSE)),"",VLOOKUP(B176,K:L,2,FALSE)),IF(ISERROR(VLOOKUP(D176,K:L,2,FALSE)),"",VLOOKUP(D176,K:L,2,FALSE)))</f>
        <v>0</v>
      </c>
      <c r="F176" s="27"/>
      <c r="G176" s="97" t="s">
        <v>61</v>
      </c>
      <c r="H176" s="29"/>
      <c r="I176" s="26"/>
      <c r="J176" s="71"/>
      <c r="K176" s="114"/>
      <c r="L176" s="31"/>
      <c r="M176" s="171"/>
    </row>
    <row r="177" spans="1:13" x14ac:dyDescent="0.25">
      <c r="A177" s="158"/>
      <c r="B177" s="84"/>
      <c r="C177" s="80"/>
      <c r="D177" s="40" t="str">
        <f>K168</f>
        <v>7.4 Requirements Architecture</v>
      </c>
      <c r="E177" s="26">
        <f>IF(NOT(ISBLANK(B177)),IF(ISERROR(VLOOKUP(B177,K:L,2,FALSE)),"",VLOOKUP(B177,K:L,2,FALSE)),IF(ISERROR(VLOOKUP(D177,K:L,2,FALSE)),"",VLOOKUP(D177,K:L,2,FALSE)))</f>
        <v>0</v>
      </c>
      <c r="F177" s="27"/>
      <c r="G177" s="97" t="s">
        <v>61</v>
      </c>
      <c r="H177" s="29"/>
      <c r="I177" s="26"/>
      <c r="J177" s="71"/>
      <c r="K177" s="114"/>
      <c r="L177" s="31"/>
      <c r="M177" s="171"/>
    </row>
    <row r="178" spans="1:13" x14ac:dyDescent="0.25">
      <c r="A178" s="158"/>
      <c r="B178" s="84" t="s">
        <v>46</v>
      </c>
      <c r="C178" s="26">
        <f>IF(NOT(ISBLANK(B178)),IF(ISERROR(VLOOKUP(B178,K:L,2,FALSE)),"",VLOOKUP(B178,K:L,2,FALSE)),IF(ISERROR(VLOOKUP(D178,K:L,2,FALSE)),"",VLOOKUP(D178,K:L,2,FALSE)))</f>
        <v>0</v>
      </c>
      <c r="D178" s="40"/>
      <c r="E178" s="69"/>
      <c r="F178" s="27"/>
      <c r="G178" s="97"/>
      <c r="H178" s="29"/>
      <c r="I178" s="26"/>
      <c r="J178" s="71"/>
      <c r="K178" s="114"/>
      <c r="L178" s="31"/>
      <c r="M178" s="171"/>
    </row>
    <row r="179" spans="1:13" x14ac:dyDescent="0.25">
      <c r="A179" s="158"/>
      <c r="B179" s="84" t="s">
        <v>52</v>
      </c>
      <c r="C179" s="26">
        <f>IF(NOT(ISBLANK(B179)),IF(ISERROR(VLOOKUP(B179,K:L,2,FALSE)),"",VLOOKUP(B179,K:L,2,FALSE)),IF(ISERROR(VLOOKUP(D179,K:L,2,FALSE)),"",VLOOKUP(D179,K:L,2,FALSE)))</f>
        <v>0</v>
      </c>
      <c r="D179" s="40"/>
      <c r="E179" s="69"/>
      <c r="F179" s="27"/>
      <c r="G179" s="97"/>
      <c r="H179" s="29"/>
      <c r="I179" s="26"/>
      <c r="J179" s="71"/>
      <c r="K179" s="114"/>
      <c r="L179" s="31"/>
      <c r="M179" s="171"/>
    </row>
    <row r="180" spans="1:13" x14ac:dyDescent="0.25">
      <c r="A180" s="158"/>
      <c r="B180" s="85" t="s">
        <v>118</v>
      </c>
      <c r="C180" s="32">
        <f>IF(NOT(ISBLANK(B180)),IF(ISERROR(VLOOKUP(B180,K:L,2,FALSE)),"",VLOOKUP(B180,K:L,2,FALSE)),IF(ISERROR(VLOOKUP(D180,K:L,2,FALSE)),"",VLOOKUP(D180,K:L,2,FALSE)))</f>
        <v>2</v>
      </c>
      <c r="D180" s="40"/>
      <c r="E180" s="69"/>
      <c r="F180" s="27"/>
      <c r="G180" s="97"/>
      <c r="H180" s="29"/>
      <c r="I180" s="26"/>
      <c r="J180" s="71"/>
      <c r="K180" s="114"/>
      <c r="L180" s="31"/>
      <c r="M180" s="171"/>
    </row>
    <row r="181" spans="1:13" x14ac:dyDescent="0.25">
      <c r="A181" s="158"/>
      <c r="B181" s="137" t="s">
        <v>29</v>
      </c>
      <c r="C181" s="22">
        <f>IF(NOT(ISBLANK(B181)),IF(ISERROR(VLOOKUP(B181,K:L,2,FALSE)),"",VLOOKUP(B181,K:L,2,FALSE)),IF(ISERROR(VLOOKUP(D181,K:L,2,FALSE)),"",VLOOKUP(D181,K:L,2,FALSE)))</f>
        <v>0</v>
      </c>
      <c r="D181" s="41"/>
      <c r="E181" s="69"/>
      <c r="F181" s="23"/>
      <c r="G181" s="100"/>
      <c r="H181" s="24"/>
      <c r="I181" s="22"/>
      <c r="J181" s="76"/>
      <c r="K181" s="115"/>
      <c r="L181" s="25"/>
      <c r="M181" s="171"/>
    </row>
    <row r="182" spans="1:13" x14ac:dyDescent="0.25">
      <c r="A182" s="158"/>
      <c r="B182" s="84"/>
      <c r="C182" s="80"/>
      <c r="D182" s="62" t="str">
        <f>K132</f>
        <v>6.2 Potential Value</v>
      </c>
      <c r="E182" s="20">
        <f>IF(NOT(ISBLANK(B182)),IF(ISERROR(VLOOKUP(B182,K:L,2,FALSE)),"",VLOOKUP(B182,K:L,2,FALSE)),IF(ISERROR(VLOOKUP(D182,K:L,2,FALSE)),"",VLOOKUP(D182,K:L,2,FALSE)))</f>
        <v>0</v>
      </c>
      <c r="F182" s="27" t="str">
        <f>LEFT(G182,3)</f>
        <v>7.6</v>
      </c>
      <c r="G182" s="123" t="s">
        <v>63</v>
      </c>
      <c r="H182" s="19" t="str">
        <f>IF(SUMIFS(E:E,G:G,G182)=0,"Not ready",IF(SUMIFS(E:E,G:G,G182)&lt;(COUNTIF(G:G,G182)*2),"Partially ready", "Ready"))</f>
        <v>Not ready</v>
      </c>
      <c r="I182" s="20">
        <f>IF(H182="Ready",2,IF(H182="Not Ready",0,1))</f>
        <v>0</v>
      </c>
      <c r="J182" s="70">
        <v>0</v>
      </c>
      <c r="K182" s="116" t="s">
        <v>64</v>
      </c>
      <c r="L182" s="31">
        <f>VLOOKUP(LEFT(K182,3),F:J,5,FALSE)</f>
        <v>0</v>
      </c>
      <c r="M182" s="171"/>
    </row>
    <row r="183" spans="1:13" x14ac:dyDescent="0.25">
      <c r="A183" s="158"/>
      <c r="B183" s="84"/>
      <c r="C183" s="80"/>
      <c r="D183" s="40" t="str">
        <f>K174</f>
        <v>7.5 Design Options</v>
      </c>
      <c r="E183" s="26">
        <f>IF(NOT(ISBLANK(B183)),IF(ISERROR(VLOOKUP(B183,K:L,2,FALSE)),"",VLOOKUP(B183,K:L,2,FALSE)),IF(ISERROR(VLOOKUP(D183,K:L,2,FALSE)),"",VLOOKUP(D183,K:L,2,FALSE)))</f>
        <v>0</v>
      </c>
      <c r="F183" s="27"/>
      <c r="G183" s="124" t="s">
        <v>63</v>
      </c>
      <c r="H183" s="29"/>
      <c r="I183" s="26"/>
      <c r="J183" s="71"/>
      <c r="K183" s="40"/>
      <c r="L183" s="31"/>
      <c r="M183" s="171"/>
    </row>
    <row r="184" spans="1:13" x14ac:dyDescent="0.25">
      <c r="A184" s="158"/>
      <c r="B184" s="84" t="s">
        <v>42</v>
      </c>
      <c r="C184" s="26">
        <f>IF(NOT(ISBLANK(B184)),IF(ISERROR(VLOOKUP(B184,K:L,2,FALSE)),"",VLOOKUP(B184,K:L,2,FALSE)),IF(ISERROR(VLOOKUP(D184,K:L,2,FALSE)),"",VLOOKUP(D184,K:L,2,FALSE)))</f>
        <v>0</v>
      </c>
      <c r="D184" s="40"/>
      <c r="E184" s="69"/>
      <c r="F184" s="27"/>
      <c r="G184" s="124"/>
      <c r="H184" s="29"/>
      <c r="I184" s="26"/>
      <c r="J184" s="71"/>
      <c r="K184" s="40"/>
      <c r="L184" s="31"/>
      <c r="M184" s="171"/>
    </row>
    <row r="185" spans="1:13" x14ac:dyDescent="0.25">
      <c r="A185" s="158"/>
      <c r="B185" s="84" t="s">
        <v>45</v>
      </c>
      <c r="C185" s="26">
        <f>IF(NOT(ISBLANK(B185)),IF(ISERROR(VLOOKUP(B185,K:L,2,FALSE)),"",VLOOKUP(B185,K:L,2,FALSE)),IF(ISERROR(VLOOKUP(D185,K:L,2,FALSE)),"",VLOOKUP(D185,K:L,2,FALSE)))</f>
        <v>0</v>
      </c>
      <c r="D185" s="40"/>
      <c r="E185" s="69"/>
      <c r="F185" s="27"/>
      <c r="G185" s="124"/>
      <c r="H185" s="29"/>
      <c r="I185" s="26"/>
      <c r="J185" s="71"/>
      <c r="K185" s="40"/>
      <c r="L185" s="31"/>
      <c r="M185" s="171"/>
    </row>
    <row r="186" spans="1:13" x14ac:dyDescent="0.25">
      <c r="A186" s="158"/>
      <c r="B186" s="84" t="s">
        <v>46</v>
      </c>
      <c r="C186" s="26">
        <f>IF(NOT(ISBLANK(B186)),IF(ISERROR(VLOOKUP(B186,K:L,2,FALSE)),"",VLOOKUP(B186,K:L,2,FALSE)),IF(ISERROR(VLOOKUP(D186,K:L,2,FALSE)),"",VLOOKUP(D186,K:L,2,FALSE)))</f>
        <v>0</v>
      </c>
      <c r="D186" s="40"/>
      <c r="E186" s="69"/>
      <c r="F186" s="27"/>
      <c r="G186" s="124"/>
      <c r="H186" s="29"/>
      <c r="I186" s="26"/>
      <c r="J186" s="71"/>
      <c r="K186" s="40"/>
      <c r="L186" s="31"/>
      <c r="M186" s="171"/>
    </row>
    <row r="187" spans="1:13" ht="15.75" x14ac:dyDescent="0.25">
      <c r="A187" s="158"/>
      <c r="B187" s="84" t="s">
        <v>105</v>
      </c>
      <c r="C187" s="26">
        <f>IF(NOT(ISBLANK(B187)),IF(ISERROR(VLOOKUP(B187,K:L,2,FALSE)),"",VLOOKUP(B187,K:L,2,FALSE)),IF(ISERROR(VLOOKUP(D187,K:L,2,FALSE)),"",VLOOKUP(D187,K:L,2,FALSE)))</f>
        <v>0</v>
      </c>
      <c r="D187" s="40"/>
      <c r="E187" s="150"/>
      <c r="F187" s="27"/>
      <c r="G187" s="124"/>
      <c r="H187" s="29"/>
      <c r="I187" s="26"/>
      <c r="J187" s="71"/>
      <c r="K187" s="40"/>
      <c r="L187" s="31"/>
      <c r="M187" s="171"/>
    </row>
    <row r="188" spans="1:13" ht="19.5" thickBot="1" x14ac:dyDescent="0.35">
      <c r="A188" s="159"/>
      <c r="B188" s="86" t="s">
        <v>52</v>
      </c>
      <c r="C188" s="33">
        <f>IF(NOT(ISBLANK(B188)),IF(ISERROR(VLOOKUP(B188,K:L,2,FALSE)),"",VLOOKUP(B188,K:L,2,FALSE)),IF(ISERROR(VLOOKUP(D188,K:L,2,FALSE)),"",VLOOKUP(D188,K:L,2,FALSE)))</f>
        <v>0</v>
      </c>
      <c r="D188" s="131"/>
      <c r="E188" s="151"/>
      <c r="F188" s="34"/>
      <c r="G188" s="140"/>
      <c r="H188" s="35"/>
      <c r="I188" s="33"/>
      <c r="J188" s="134"/>
      <c r="K188" s="131"/>
      <c r="L188" s="36"/>
      <c r="M188" s="172"/>
    </row>
    <row r="189" spans="1:13" ht="15" customHeight="1" x14ac:dyDescent="0.25">
      <c r="A189" s="157" t="s">
        <v>99</v>
      </c>
      <c r="B189" s="80"/>
      <c r="C189" s="80"/>
      <c r="D189" s="93" t="str">
        <f>K12</f>
        <v>Implemented Solution (external)</v>
      </c>
      <c r="E189" s="32">
        <f>IF(NOT(ISBLANK(B189)),IF(ISERROR(VLOOKUP(B189,K:L,2,FALSE)),"",VLOOKUP(B189,K:L,2,FALSE)),IF(ISERROR(VLOOKUP(D189,K:L,2,FALSE)),"",VLOOKUP(D189,K:L,2,FALSE)))</f>
        <v>2</v>
      </c>
      <c r="F189" s="27" t="str">
        <f>LEFT(G189,3)</f>
        <v>8.1</v>
      </c>
      <c r="G189" s="96" t="s">
        <v>65</v>
      </c>
      <c r="H189" s="29" t="str">
        <f>IF(SUMIFS(E:E,G:G,G189)=0,"Not ready",IF(SUMIFS(E:E,G:G,G189)&lt;(COUNTIF(G:G,G189)*2),"Partially ready", "Ready"))</f>
        <v>Partially ready</v>
      </c>
      <c r="I189" s="26">
        <f>IF(H189="Ready",2,IF(H189="Not Ready",0,1))</f>
        <v>1</v>
      </c>
      <c r="J189" s="70">
        <v>0</v>
      </c>
      <c r="K189" s="114" t="s">
        <v>66</v>
      </c>
      <c r="L189" s="69">
        <f>VLOOKUP(LEFT(K189,3),F:J,5,FALSE)</f>
        <v>0</v>
      </c>
      <c r="M189" s="157" t="s">
        <v>99</v>
      </c>
    </row>
    <row r="190" spans="1:13" x14ac:dyDescent="0.25">
      <c r="A190" s="158"/>
      <c r="B190" s="80"/>
      <c r="C190" s="80"/>
      <c r="D190" s="40" t="str">
        <f>K130</f>
        <v>6.2 Business Objectives</v>
      </c>
      <c r="E190" s="26">
        <f>IF(NOT(ISBLANK(B190)),IF(ISERROR(VLOOKUP(B190,K:L,2,FALSE)),"",VLOOKUP(B190,K:L,2,FALSE)),IF(ISERROR(VLOOKUP(D190,K:L,2,FALSE)),"",VLOOKUP(D190,K:L,2,FALSE)))</f>
        <v>0</v>
      </c>
      <c r="F190" s="27"/>
      <c r="G190" s="97" t="s">
        <v>65</v>
      </c>
      <c r="H190" s="29"/>
      <c r="I190" s="26"/>
      <c r="J190" s="71"/>
      <c r="K190" s="114"/>
      <c r="L190" s="69"/>
      <c r="M190" s="158"/>
    </row>
    <row r="191" spans="1:13" x14ac:dyDescent="0.25">
      <c r="A191" s="158"/>
      <c r="B191" s="80" t="s">
        <v>51</v>
      </c>
      <c r="C191" s="26">
        <f>IF(NOT(ISBLANK(B191)),IF(ISERROR(VLOOKUP(B191,K:L,2,FALSE)),"",VLOOKUP(B191,K:L,2,FALSE)),IF(ISERROR(VLOOKUP(D191,K:L,2,FALSE)),"",VLOOKUP(D191,K:L,2,FALSE)))</f>
        <v>0</v>
      </c>
      <c r="D191" s="40"/>
      <c r="E191" s="148"/>
      <c r="F191" s="27"/>
      <c r="G191" s="97"/>
      <c r="H191" s="29"/>
      <c r="I191" s="26"/>
      <c r="J191" s="71"/>
      <c r="K191" s="114"/>
      <c r="L191" s="69"/>
      <c r="M191" s="158"/>
    </row>
    <row r="192" spans="1:13" x14ac:dyDescent="0.25">
      <c r="A192" s="158"/>
      <c r="B192" s="80" t="s">
        <v>46</v>
      </c>
      <c r="C192" s="26">
        <f>IF(NOT(ISBLANK(B192)),IF(ISERROR(VLOOKUP(B192,K:L,2,FALSE)),"",VLOOKUP(B192,K:L,2,FALSE)),IF(ISERROR(VLOOKUP(D192,K:L,2,FALSE)),"",VLOOKUP(D192,K:L,2,FALSE)))</f>
        <v>0</v>
      </c>
      <c r="D192" s="40"/>
      <c r="E192" s="148"/>
      <c r="F192" s="27"/>
      <c r="G192" s="97"/>
      <c r="H192" s="29"/>
      <c r="I192" s="26"/>
      <c r="J192" s="71"/>
      <c r="K192" s="114"/>
      <c r="L192" s="69"/>
      <c r="M192" s="158"/>
    </row>
    <row r="193" spans="1:13" x14ac:dyDescent="0.25">
      <c r="A193" s="158"/>
      <c r="B193" s="80" t="s">
        <v>52</v>
      </c>
      <c r="C193" s="26">
        <f>IF(NOT(ISBLANK(B193)),IF(ISERROR(VLOOKUP(B193,K:L,2,FALSE)),"",VLOOKUP(B193,K:L,2,FALSE)),IF(ISERROR(VLOOKUP(D193,K:L,2,FALSE)),"",VLOOKUP(D193,K:L,2,FALSE)))</f>
        <v>0</v>
      </c>
      <c r="D193" s="40"/>
      <c r="E193" s="148"/>
      <c r="F193" s="27"/>
      <c r="G193" s="97"/>
      <c r="H193" s="29"/>
      <c r="I193" s="26"/>
      <c r="J193" s="71"/>
      <c r="K193" s="114"/>
      <c r="L193" s="69"/>
      <c r="M193" s="158"/>
    </row>
    <row r="194" spans="1:13" x14ac:dyDescent="0.25">
      <c r="A194" s="158"/>
      <c r="B194" s="122" t="s">
        <v>58</v>
      </c>
      <c r="C194" s="26">
        <f>IF(NOT(ISBLANK(B194)),IF(ISERROR(VLOOKUP(B194,K:L,2,FALSE)),"",VLOOKUP(B194,K:L,2,FALSE)),IF(ISERROR(VLOOKUP(D194,K:L,2,FALSE)),"",VLOOKUP(D194,K:L,2,FALSE)))</f>
        <v>0</v>
      </c>
      <c r="D194" s="40"/>
      <c r="E194" s="75"/>
      <c r="F194" s="27"/>
      <c r="G194" s="97"/>
      <c r="H194" s="29"/>
      <c r="I194" s="26"/>
      <c r="J194" s="71"/>
      <c r="K194" s="114"/>
      <c r="L194" s="69"/>
      <c r="M194" s="158"/>
    </row>
    <row r="195" spans="1:13" x14ac:dyDescent="0.25">
      <c r="A195" s="158"/>
      <c r="B195" s="101"/>
      <c r="C195" s="101"/>
      <c r="D195" s="62" t="str">
        <f>K132</f>
        <v>6.2 Potential Value</v>
      </c>
      <c r="E195" s="26">
        <f>IF(NOT(ISBLANK(B195)),IF(ISERROR(VLOOKUP(B195,K:L,2,FALSE)),"",VLOOKUP(B195,K:L,2,FALSE)),IF(ISERROR(VLOOKUP(D195,K:L,2,FALSE)),"",VLOOKUP(D195,K:L,2,FALSE)))</f>
        <v>0</v>
      </c>
      <c r="F195" s="17" t="str">
        <f>LEFT(G195,3)</f>
        <v>8.2</v>
      </c>
      <c r="G195" s="98" t="s">
        <v>67</v>
      </c>
      <c r="H195" s="19" t="str">
        <f>IF(SUMIFS(E:E,G:G,G195)=0,"Not ready",IF(SUMIFS(E:E,G:G,G195)&lt;(COUNTIF(G:G,G195)*2),"Partially ready", "Ready"))</f>
        <v>Not ready</v>
      </c>
      <c r="I195" s="20">
        <f>IF(H195="Ready",2,IF(H195="Not Ready",0,1))</f>
        <v>0</v>
      </c>
      <c r="J195" s="74">
        <v>0</v>
      </c>
      <c r="K195" s="113" t="s">
        <v>68</v>
      </c>
      <c r="L195" s="73">
        <f>VLOOKUP(LEFT(K195,3),F:J,5,FALSE)</f>
        <v>0</v>
      </c>
      <c r="M195" s="158"/>
    </row>
    <row r="196" spans="1:13" x14ac:dyDescent="0.25">
      <c r="A196" s="158"/>
      <c r="B196" s="80"/>
      <c r="C196" s="80"/>
      <c r="D196" s="121" t="str">
        <f>K189</f>
        <v>8.1 Solution Performance Measures</v>
      </c>
      <c r="E196" s="26">
        <f>IF(NOT(ISBLANK(B196)),IF(ISERROR(VLOOKUP(B196,K:L,2,FALSE)),"",VLOOKUP(B196,K:L,2,FALSE)),IF(ISERROR(VLOOKUP(D196,K:L,2,FALSE)),"",VLOOKUP(D196,K:L,2,FALSE)))</f>
        <v>0</v>
      </c>
      <c r="F196" s="27"/>
      <c r="G196" s="97" t="s">
        <v>67</v>
      </c>
      <c r="H196" s="29"/>
      <c r="I196" s="26"/>
      <c r="J196" s="71"/>
      <c r="K196" s="114"/>
      <c r="L196" s="69"/>
      <c r="M196" s="158"/>
    </row>
    <row r="197" spans="1:13" x14ac:dyDescent="0.25">
      <c r="A197" s="158"/>
      <c r="B197" s="80" t="s">
        <v>51</v>
      </c>
      <c r="C197" s="26">
        <f>IF(NOT(ISBLANK(B197)),IF(ISERROR(VLOOKUP(B197,K:L,2,FALSE)),"",VLOOKUP(B197,K:L,2,FALSE)),IF(ISERROR(VLOOKUP(D197,K:L,2,FALSE)),"",VLOOKUP(D197,K:L,2,FALSE)))</f>
        <v>0</v>
      </c>
      <c r="D197" s="121"/>
      <c r="E197" s="148"/>
      <c r="F197" s="27"/>
      <c r="G197" s="97"/>
      <c r="H197" s="29"/>
      <c r="I197" s="26"/>
      <c r="J197" s="71"/>
      <c r="K197" s="114"/>
      <c r="L197" s="69"/>
      <c r="M197" s="158"/>
    </row>
    <row r="198" spans="1:13" x14ac:dyDescent="0.25">
      <c r="A198" s="158"/>
      <c r="B198" s="80" t="s">
        <v>46</v>
      </c>
      <c r="C198" s="26">
        <f>IF(NOT(ISBLANK(B198)),IF(ISERROR(VLOOKUP(B198,K:L,2,FALSE)),"",VLOOKUP(B198,K:L,2,FALSE)),IF(ISERROR(VLOOKUP(D198,K:L,2,FALSE)),"",VLOOKUP(D198,K:L,2,FALSE)))</f>
        <v>0</v>
      </c>
      <c r="D198" s="121"/>
      <c r="E198" s="148"/>
      <c r="F198" s="27"/>
      <c r="G198" s="97"/>
      <c r="H198" s="29"/>
      <c r="I198" s="26"/>
      <c r="J198" s="71"/>
      <c r="K198" s="114"/>
      <c r="L198" s="69"/>
      <c r="M198" s="158"/>
    </row>
    <row r="199" spans="1:13" x14ac:dyDescent="0.25">
      <c r="A199" s="158"/>
      <c r="B199" s="80" t="s">
        <v>105</v>
      </c>
      <c r="C199" s="26">
        <f>IF(NOT(ISBLANK(B199)),IF(ISERROR(VLOOKUP(B199,K:L,2,FALSE)),"",VLOOKUP(B199,K:L,2,FALSE)),IF(ISERROR(VLOOKUP(D199,K:L,2,FALSE)),"",VLOOKUP(D199,K:L,2,FALSE)))</f>
        <v>0</v>
      </c>
      <c r="D199" s="121"/>
      <c r="E199" s="148"/>
      <c r="F199" s="27"/>
      <c r="G199" s="97"/>
      <c r="H199" s="29"/>
      <c r="I199" s="26"/>
      <c r="J199" s="71"/>
      <c r="K199" s="114"/>
      <c r="L199" s="69"/>
      <c r="M199" s="158"/>
    </row>
    <row r="200" spans="1:13" x14ac:dyDescent="0.25">
      <c r="A200" s="158"/>
      <c r="B200" s="122" t="s">
        <v>52</v>
      </c>
      <c r="C200" s="26">
        <f>IF(NOT(ISBLANK(B200)),IF(ISERROR(VLOOKUP(B200,K:L,2,FALSE)),"",VLOOKUP(B200,K:L,2,FALSE)),IF(ISERROR(VLOOKUP(D200,K:L,2,FALSE)),"",VLOOKUP(D200,K:L,2,FALSE)))</f>
        <v>0</v>
      </c>
      <c r="D200" s="121"/>
      <c r="E200" s="75"/>
      <c r="F200" s="27"/>
      <c r="G200" s="97"/>
      <c r="H200" s="29"/>
      <c r="I200" s="26"/>
      <c r="J200" s="71"/>
      <c r="K200" s="114"/>
      <c r="L200" s="69"/>
      <c r="M200" s="158"/>
    </row>
    <row r="201" spans="1:13" x14ac:dyDescent="0.25">
      <c r="A201" s="158"/>
      <c r="B201" s="101"/>
      <c r="C201" s="101"/>
      <c r="D201" s="39" t="str">
        <f>K12</f>
        <v>Implemented Solution (external)</v>
      </c>
      <c r="E201" s="32">
        <f>IF(NOT(ISBLANK(B201)),IF(ISERROR(VLOOKUP(B201,K:L,2,FALSE)),"",VLOOKUP(B201,K:L,2,FALSE)),IF(ISERROR(VLOOKUP(D201,K:L,2,FALSE)),"",VLOOKUP(D201,K:L,2,FALSE)))</f>
        <v>2</v>
      </c>
      <c r="F201" s="17" t="str">
        <f>LEFT(G201,3)</f>
        <v>8.3</v>
      </c>
      <c r="G201" s="98" t="s">
        <v>69</v>
      </c>
      <c r="H201" s="19" t="str">
        <f>IF(SUMIFS(E:E,G:G,G201)=0,"Not ready",IF(SUMIFS(E:E,G:G,G201)&lt;(COUNTIF(G:G,G201)*2),"Partially ready", "Ready"))</f>
        <v>Partially ready</v>
      </c>
      <c r="I201" s="20">
        <f>IF(H201="Ready",2,IF(H201="Not Ready",0,1))</f>
        <v>1</v>
      </c>
      <c r="J201" s="74">
        <v>0</v>
      </c>
      <c r="K201" s="113" t="s">
        <v>70</v>
      </c>
      <c r="L201" s="73">
        <f>VLOOKUP(LEFT(K201,3),F:J,5,FALSE)</f>
        <v>0</v>
      </c>
      <c r="M201" s="158"/>
    </row>
    <row r="202" spans="1:13" x14ac:dyDescent="0.25">
      <c r="A202" s="158"/>
      <c r="B202" s="80"/>
      <c r="C202" s="80"/>
      <c r="D202" s="121" t="str">
        <f>K195</f>
        <v>8.2 Solution Performance Analysis</v>
      </c>
      <c r="E202" s="26">
        <f>IF(NOT(ISBLANK(B202)),IF(ISERROR(VLOOKUP(B202,K:L,2,FALSE)),"",VLOOKUP(B202,K:L,2,FALSE)),IF(ISERROR(VLOOKUP(D202,K:L,2,FALSE)),"",VLOOKUP(D202,K:L,2,FALSE)))</f>
        <v>0</v>
      </c>
      <c r="F202" s="27"/>
      <c r="G202" s="97" t="s">
        <v>69</v>
      </c>
      <c r="H202" s="29"/>
      <c r="I202" s="26"/>
      <c r="J202" s="71"/>
      <c r="K202" s="114"/>
      <c r="L202" s="69"/>
      <c r="M202" s="158"/>
    </row>
    <row r="203" spans="1:13" x14ac:dyDescent="0.25">
      <c r="A203" s="158"/>
      <c r="B203" s="80" t="s">
        <v>51</v>
      </c>
      <c r="C203" s="26">
        <f>IF(NOT(ISBLANK(B203)),IF(ISERROR(VLOOKUP(B203,K:L,2,FALSE)),"",VLOOKUP(B203,K:L,2,FALSE)),IF(ISERROR(VLOOKUP(D203,K:L,2,FALSE)),"",VLOOKUP(D203,K:L,2,FALSE)))</f>
        <v>0</v>
      </c>
      <c r="D203" s="121"/>
      <c r="E203" s="148"/>
      <c r="F203" s="27"/>
      <c r="G203" s="97"/>
      <c r="H203" s="29"/>
      <c r="I203" s="26"/>
      <c r="J203" s="71"/>
      <c r="K203" s="114"/>
      <c r="L203" s="69"/>
      <c r="M203" s="158"/>
    </row>
    <row r="204" spans="1:13" x14ac:dyDescent="0.25">
      <c r="A204" s="158"/>
      <c r="B204" s="80" t="s">
        <v>105</v>
      </c>
      <c r="C204" s="26">
        <f>IF(NOT(ISBLANK(B204)),IF(ISERROR(VLOOKUP(B204,K:L,2,FALSE)),"",VLOOKUP(B204,K:L,2,FALSE)),IF(ISERROR(VLOOKUP(D204,K:L,2,FALSE)),"",VLOOKUP(D204,K:L,2,FALSE)))</f>
        <v>0</v>
      </c>
      <c r="D204" s="121"/>
      <c r="E204" s="148"/>
      <c r="F204" s="27"/>
      <c r="G204" s="97"/>
      <c r="H204" s="29"/>
      <c r="I204" s="26"/>
      <c r="J204" s="71"/>
      <c r="K204" s="114"/>
      <c r="L204" s="69"/>
      <c r="M204" s="158"/>
    </row>
    <row r="205" spans="1:13" x14ac:dyDescent="0.25">
      <c r="A205" s="158"/>
      <c r="B205" s="80" t="s">
        <v>52</v>
      </c>
      <c r="C205" s="26">
        <f>IF(NOT(ISBLANK(B205)),IF(ISERROR(VLOOKUP(B205,K:L,2,FALSE)),"",VLOOKUP(B205,K:L,2,FALSE)),IF(ISERROR(VLOOKUP(D205,K:L,2,FALSE)),"",VLOOKUP(D205,K:L,2,FALSE)))</f>
        <v>0</v>
      </c>
      <c r="D205" s="121"/>
      <c r="E205" s="148"/>
      <c r="F205" s="27"/>
      <c r="G205" s="97"/>
      <c r="H205" s="29"/>
      <c r="I205" s="26"/>
      <c r="J205" s="71"/>
      <c r="K205" s="114"/>
      <c r="L205" s="69"/>
      <c r="M205" s="158"/>
    </row>
    <row r="206" spans="1:13" x14ac:dyDescent="0.25">
      <c r="A206" s="158"/>
      <c r="B206" s="101"/>
      <c r="C206" s="101"/>
      <c r="D206" s="39" t="str">
        <f>K13</f>
        <v>Implemented or Constructed Solution (external)</v>
      </c>
      <c r="E206" s="20">
        <f>IF(NOT(ISBLANK(B206)),IF(ISERROR(VLOOKUP(B206,K:L,2,FALSE)),"",VLOOKUP(B206,K:L,2,FALSE)),IF(ISERROR(VLOOKUP(D206,K:L,2,FALSE)),"",VLOOKUP(D206,K:L,2,FALSE)))</f>
        <v>2</v>
      </c>
      <c r="F206" s="17" t="str">
        <f>LEFT(G206,3)</f>
        <v>8.4</v>
      </c>
      <c r="G206" s="98" t="s">
        <v>71</v>
      </c>
      <c r="H206" s="19" t="str">
        <f>IF(SUMIFS(E:E,G:G,G206)=0,"Not ready",IF(SUMIFS(E:E,G:G,G206)&lt;(COUNTIF(G:G,G206)*2),"Partially ready", "Ready"))</f>
        <v>Partially ready</v>
      </c>
      <c r="I206" s="20">
        <f>IF(H206="Ready",2,IF(H206="Not Ready",0,1))</f>
        <v>1</v>
      </c>
      <c r="J206" s="74">
        <v>0</v>
      </c>
      <c r="K206" s="113" t="s">
        <v>72</v>
      </c>
      <c r="L206" s="73">
        <f>VLOOKUP(LEFT(K206,3),F:J,5,FALSE)</f>
        <v>0</v>
      </c>
      <c r="M206" s="158"/>
    </row>
    <row r="207" spans="1:13" x14ac:dyDescent="0.25">
      <c r="A207" s="158"/>
      <c r="B207" s="80"/>
      <c r="C207" s="80"/>
      <c r="D207" s="40" t="str">
        <f>K121</f>
        <v>6.1 Current State Description</v>
      </c>
      <c r="E207" s="26">
        <f>IF(NOT(ISBLANK(B207)),IF(ISERROR(VLOOKUP(B207,K:L,2,FALSE)),"",VLOOKUP(B207,K:L,2,FALSE)),IF(ISERROR(VLOOKUP(D207,K:L,2,FALSE)),"",VLOOKUP(D207,K:L,2,FALSE)))</f>
        <v>0</v>
      </c>
      <c r="F207" s="27"/>
      <c r="G207" s="97" t="s">
        <v>71</v>
      </c>
      <c r="H207" s="29"/>
      <c r="I207" s="26"/>
      <c r="J207" s="71"/>
      <c r="K207" s="114"/>
      <c r="L207" s="69"/>
      <c r="M207" s="158"/>
    </row>
    <row r="208" spans="1:13" x14ac:dyDescent="0.25">
      <c r="A208" s="158"/>
      <c r="B208" s="80"/>
      <c r="C208" s="80"/>
      <c r="D208" s="40" t="str">
        <f>K195</f>
        <v>8.2 Solution Performance Analysis</v>
      </c>
      <c r="E208" s="26">
        <f>IF(NOT(ISBLANK(B208)),IF(ISERROR(VLOOKUP(B208,K:L,2,FALSE)),"",VLOOKUP(B208,K:L,2,FALSE)),IF(ISERROR(VLOOKUP(D208,K:L,2,FALSE)),"",VLOOKUP(D208,K:L,2,FALSE)))</f>
        <v>0</v>
      </c>
      <c r="F208" s="27"/>
      <c r="G208" s="97" t="s">
        <v>71</v>
      </c>
      <c r="H208" s="29"/>
      <c r="I208" s="26"/>
      <c r="J208" s="71"/>
      <c r="K208" s="114"/>
      <c r="L208" s="69"/>
      <c r="M208" s="158"/>
    </row>
    <row r="209" spans="1:13" x14ac:dyDescent="0.25">
      <c r="A209" s="158"/>
      <c r="B209" s="80" t="s">
        <v>51</v>
      </c>
      <c r="C209" s="26">
        <f>IF(NOT(ISBLANK(B209)),IF(ISERROR(VLOOKUP(B209,K:L,2,FALSE)),"",VLOOKUP(B209,K:L,2,FALSE)),IF(ISERROR(VLOOKUP(D209,K:L,2,FALSE)),"",VLOOKUP(D209,K:L,2,FALSE)))</f>
        <v>0</v>
      </c>
      <c r="D209" s="40"/>
      <c r="E209" s="148"/>
      <c r="F209" s="27"/>
      <c r="G209" s="97"/>
      <c r="H209" s="29"/>
      <c r="I209" s="26"/>
      <c r="J209" s="71"/>
      <c r="K209" s="114"/>
      <c r="L209" s="69"/>
      <c r="M209" s="158"/>
    </row>
    <row r="210" spans="1:13" x14ac:dyDescent="0.25">
      <c r="A210" s="158"/>
      <c r="B210" s="80" t="s">
        <v>45</v>
      </c>
      <c r="C210" s="26">
        <f>IF(NOT(ISBLANK(B210)),IF(ISERROR(VLOOKUP(B210,K:L,2,FALSE)),"",VLOOKUP(B210,K:L,2,FALSE)),IF(ISERROR(VLOOKUP(D210,K:L,2,FALSE)),"",VLOOKUP(D210,K:L,2,FALSE)))</f>
        <v>0</v>
      </c>
      <c r="D210" s="40"/>
      <c r="E210" s="148"/>
      <c r="F210" s="27"/>
      <c r="G210" s="97"/>
      <c r="H210" s="29"/>
      <c r="I210" s="26"/>
      <c r="J210" s="71"/>
      <c r="K210" s="114"/>
      <c r="L210" s="69"/>
      <c r="M210" s="158"/>
    </row>
    <row r="211" spans="1:13" x14ac:dyDescent="0.25">
      <c r="A211" s="158"/>
      <c r="B211" s="80" t="s">
        <v>46</v>
      </c>
      <c r="C211" s="26">
        <f>IF(NOT(ISBLANK(B211)),IF(ISERROR(VLOOKUP(B211,K:L,2,FALSE)),"",VLOOKUP(B211,K:L,2,FALSE)),IF(ISERROR(VLOOKUP(D211,K:L,2,FALSE)),"",VLOOKUP(D211,K:L,2,FALSE)))</f>
        <v>0</v>
      </c>
      <c r="D211" s="40"/>
      <c r="E211" s="148"/>
      <c r="F211" s="27"/>
      <c r="G211" s="97"/>
      <c r="H211" s="29"/>
      <c r="I211" s="26"/>
      <c r="J211" s="71"/>
      <c r="K211" s="114"/>
      <c r="L211" s="69"/>
      <c r="M211" s="158"/>
    </row>
    <row r="212" spans="1:13" x14ac:dyDescent="0.25">
      <c r="A212" s="158"/>
      <c r="B212" s="80" t="s">
        <v>105</v>
      </c>
      <c r="C212" s="26">
        <f>IF(NOT(ISBLANK(B212)),IF(ISERROR(VLOOKUP(B212,K:L,2,FALSE)),"",VLOOKUP(B212,K:L,2,FALSE)),IF(ISERROR(VLOOKUP(D212,K:L,2,FALSE)),"",VLOOKUP(D212,K:L,2,FALSE)))</f>
        <v>0</v>
      </c>
      <c r="D212" s="40"/>
      <c r="E212" s="148"/>
      <c r="F212" s="27"/>
      <c r="G212" s="97"/>
      <c r="H212" s="29"/>
      <c r="I212" s="26"/>
      <c r="J212" s="71"/>
      <c r="K212" s="114"/>
      <c r="L212" s="69"/>
      <c r="M212" s="158"/>
    </row>
    <row r="213" spans="1:13" x14ac:dyDescent="0.25">
      <c r="A213" s="158"/>
      <c r="B213" s="80" t="s">
        <v>52</v>
      </c>
      <c r="C213" s="26">
        <f>IF(NOT(ISBLANK(B213)),IF(ISERROR(VLOOKUP(B213,K:L,2,FALSE)),"",VLOOKUP(B213,K:L,2,FALSE)),IF(ISERROR(VLOOKUP(D213,K:L,2,FALSE)),"",VLOOKUP(D213,K:L,2,FALSE)))</f>
        <v>0</v>
      </c>
      <c r="D213" s="40"/>
      <c r="E213" s="148"/>
      <c r="F213" s="27"/>
      <c r="G213" s="97"/>
      <c r="H213" s="29"/>
      <c r="I213" s="26"/>
      <c r="J213" s="71"/>
      <c r="K213" s="114"/>
      <c r="L213" s="69"/>
      <c r="M213" s="158"/>
    </row>
    <row r="214" spans="1:13" x14ac:dyDescent="0.25">
      <c r="A214" s="158"/>
      <c r="B214" s="101"/>
      <c r="C214" s="101"/>
      <c r="D214" s="62" t="str">
        <f>K201</f>
        <v>8.3 Solution Limitation</v>
      </c>
      <c r="E214" s="20">
        <f>IF(NOT(ISBLANK(B214)),IF(ISERROR(VLOOKUP(B214,K:L,2,FALSE)),"",VLOOKUP(B214,K:L,2,FALSE)),IF(ISERROR(VLOOKUP(D214,K:L,2,FALSE)),"",VLOOKUP(D214,K:L,2,FALSE)))</f>
        <v>0</v>
      </c>
      <c r="F214" s="17" t="str">
        <f>LEFT(G214,3)</f>
        <v>8.5</v>
      </c>
      <c r="G214" s="62" t="s">
        <v>73</v>
      </c>
      <c r="H214" s="19" t="str">
        <f>IF(SUMIFS(E:E,G:G,G214)=0,"Not ready",IF(SUMIFS(E:E,G:G,G214)&lt;(COUNTIF(G:G,G214)*2),"Partially ready", "Ready"))</f>
        <v>Not ready</v>
      </c>
      <c r="I214" s="20">
        <f>IF(H214="Ready",2,IF(H214="Not Ready",0,1))</f>
        <v>0</v>
      </c>
      <c r="J214" s="74">
        <v>0</v>
      </c>
      <c r="K214" s="106" t="s">
        <v>74</v>
      </c>
      <c r="L214" s="73">
        <f>VLOOKUP(LEFT(K214,3),F:J,5,FALSE)</f>
        <v>0</v>
      </c>
      <c r="M214" s="158"/>
    </row>
    <row r="215" spans="1:13" x14ac:dyDescent="0.25">
      <c r="A215" s="158"/>
      <c r="B215" s="80"/>
      <c r="C215" s="80"/>
      <c r="D215" s="40" t="str">
        <f>K206</f>
        <v>8.4 Enterprise Limitation</v>
      </c>
      <c r="E215" s="26">
        <f>IF(NOT(ISBLANK(B215)),IF(ISERROR(VLOOKUP(B215,K:L,2,FALSE)),"",VLOOKUP(B215,K:L,2,FALSE)),IF(ISERROR(VLOOKUP(D215,K:L,2,FALSE)),"",VLOOKUP(D215,K:L,2,FALSE)))</f>
        <v>0</v>
      </c>
      <c r="F215" s="27"/>
      <c r="G215" s="94" t="s">
        <v>73</v>
      </c>
      <c r="H215" s="29"/>
      <c r="I215" s="26"/>
      <c r="J215" s="71"/>
      <c r="K215" s="40"/>
      <c r="L215" s="69"/>
      <c r="M215" s="158"/>
    </row>
    <row r="216" spans="1:13" x14ac:dyDescent="0.25">
      <c r="A216" s="158"/>
      <c r="B216" s="80" t="s">
        <v>42</v>
      </c>
      <c r="C216" s="26">
        <f>IF(NOT(ISBLANK(B216)),IF(ISERROR(VLOOKUP(B216,K:L,2,FALSE)),"",VLOOKUP(B216,K:L,2,FALSE)),IF(ISERROR(VLOOKUP(D216,K:L,2,FALSE)),"",VLOOKUP(D216,K:L,2,FALSE)))</f>
        <v>0</v>
      </c>
      <c r="D216" s="40"/>
      <c r="E216" s="148"/>
      <c r="F216" s="27"/>
      <c r="G216" s="94"/>
      <c r="H216" s="29"/>
      <c r="I216" s="26"/>
      <c r="J216" s="71"/>
      <c r="K216" s="40"/>
      <c r="L216" s="69"/>
      <c r="M216" s="158"/>
    </row>
    <row r="217" spans="1:13" x14ac:dyDescent="0.25">
      <c r="A217" s="158"/>
      <c r="B217" s="80" t="s">
        <v>45</v>
      </c>
      <c r="C217" s="26">
        <f>IF(NOT(ISBLANK(B217)),IF(ISERROR(VLOOKUP(B217,K:L,2,FALSE)),"",VLOOKUP(B217,K:L,2,FALSE)),IF(ISERROR(VLOOKUP(D217,K:L,2,FALSE)),"",VLOOKUP(D217,K:L,2,FALSE)))</f>
        <v>0</v>
      </c>
      <c r="D217" s="40"/>
      <c r="E217" s="148"/>
      <c r="F217" s="27"/>
      <c r="G217" s="94"/>
      <c r="H217" s="29"/>
      <c r="I217" s="26"/>
      <c r="J217" s="71"/>
      <c r="K217" s="40"/>
      <c r="L217" s="69"/>
      <c r="M217" s="158"/>
    </row>
    <row r="218" spans="1:13" ht="15.75" thickBot="1" x14ac:dyDescent="0.3">
      <c r="A218" s="159"/>
      <c r="B218" s="122" t="s">
        <v>52</v>
      </c>
      <c r="C218" s="22">
        <f>IF(NOT(ISBLANK(B218)),IF(ISERROR(VLOOKUP(B218,K:L,2,FALSE)),"",VLOOKUP(B218,K:L,2,FALSE)),IF(ISERROR(VLOOKUP(D218,K:L,2,FALSE)),"",VLOOKUP(D218,K:L,2,FALSE)))</f>
        <v>0</v>
      </c>
      <c r="D218" s="41"/>
      <c r="E218" s="148"/>
      <c r="F218" s="23"/>
      <c r="G218" s="95"/>
      <c r="H218" s="24"/>
      <c r="I218" s="22"/>
      <c r="J218" s="76"/>
      <c r="K218" s="41"/>
      <c r="L218" s="75"/>
      <c r="M218" s="159"/>
    </row>
    <row r="219" spans="1:13" ht="15.75" hidden="1" customHeight="1" thickBot="1" x14ac:dyDescent="0.3">
      <c r="D219" s="43"/>
      <c r="E219" s="44">
        <v>2</v>
      </c>
      <c r="F219" s="45"/>
      <c r="H219" s="47"/>
      <c r="I219" s="48">
        <v>2</v>
      </c>
      <c r="J219" s="30"/>
      <c r="L219" s="49">
        <v>2</v>
      </c>
    </row>
    <row r="220" spans="1:13" ht="72" customHeight="1" thickBot="1" x14ac:dyDescent="0.3">
      <c r="A220" s="50" t="str">
        <f>A1</f>
        <v>Knowledge Areas</v>
      </c>
      <c r="B220" s="155" t="s">
        <v>89</v>
      </c>
      <c r="C220" s="156"/>
      <c r="D220" s="8" t="str">
        <f>D2</f>
        <v>Inputs</v>
      </c>
      <c r="E220" s="51"/>
      <c r="F220" s="8" t="s">
        <v>1</v>
      </c>
      <c r="G220" s="57" t="str">
        <f>G2</f>
        <v>BABOK® Guide v3 - Tasks</v>
      </c>
      <c r="H220" s="163" t="str">
        <f>H2</f>
        <v>Inputs status</v>
      </c>
      <c r="I220" s="164"/>
      <c r="J220" s="7" t="str">
        <f>J2</f>
        <v>Task run status</v>
      </c>
      <c r="K220" s="8" t="str">
        <f>K2</f>
        <v>Outputs</v>
      </c>
      <c r="L220" s="52"/>
      <c r="M220" s="50" t="str">
        <f>M1</f>
        <v>Knowledge Areas</v>
      </c>
    </row>
    <row r="221" spans="1:13" hidden="1" x14ac:dyDescent="0.25"/>
  </sheetData>
  <sheetProtection algorithmName="SHA-512" hashValue="KUqe2rRCd3fLl/Rkbx1K/crhSBDcHMgy4qkqsZfOt72JU4sA4exj7eYNr66Zie/8uOE4J0eZtu4ByYrsz/Vzlw==" saltValue="qtMh5hAOMZWRmr4pl+eNRg==" spinCount="100000" sheet="1" objects="1" scenarios="1" selectLockedCells="1"/>
  <mergeCells count="21">
    <mergeCell ref="A154:A188"/>
    <mergeCell ref="A121:A153"/>
    <mergeCell ref="M121:M153"/>
    <mergeCell ref="M189:M218"/>
    <mergeCell ref="A189:A218"/>
    <mergeCell ref="B2:C2"/>
    <mergeCell ref="B220:C220"/>
    <mergeCell ref="M35:M61"/>
    <mergeCell ref="A86:A120"/>
    <mergeCell ref="M86:M120"/>
    <mergeCell ref="A62:A85"/>
    <mergeCell ref="M62:M85"/>
    <mergeCell ref="A1:A2"/>
    <mergeCell ref="M1:M2"/>
    <mergeCell ref="D2:E2"/>
    <mergeCell ref="H2:I2"/>
    <mergeCell ref="K2:L2"/>
    <mergeCell ref="B1:L1"/>
    <mergeCell ref="A35:A61"/>
    <mergeCell ref="H220:I220"/>
    <mergeCell ref="M154:M188"/>
  </mergeCells>
  <conditionalFormatting sqref="E139 C140:C146">
    <cfRule type="iconSet" priority="15">
      <iconSet>
        <cfvo type="percent" val="0"/>
        <cfvo type="percent" val="33"/>
        <cfvo type="percent" val="67"/>
      </iconSet>
    </cfRule>
  </conditionalFormatting>
  <conditionalFormatting sqref="C151:C153">
    <cfRule type="iconSet" priority="14">
      <iconSet>
        <cfvo type="percent" val="0"/>
        <cfvo type="percent" val="33"/>
        <cfvo type="percent" val="67"/>
      </iconSet>
    </cfRule>
  </conditionalFormatting>
  <conditionalFormatting sqref="C156:C160">
    <cfRule type="iconSet" priority="13">
      <iconSet>
        <cfvo type="percent" val="0"/>
        <cfvo type="percent" val="33"/>
        <cfvo type="percent" val="67"/>
      </iconSet>
    </cfRule>
  </conditionalFormatting>
  <conditionalFormatting sqref="C162">
    <cfRule type="iconSet" priority="12">
      <iconSet>
        <cfvo type="percent" val="0"/>
        <cfvo type="percent" val="33"/>
        <cfvo type="percent" val="67"/>
      </iconSet>
    </cfRule>
  </conditionalFormatting>
  <conditionalFormatting sqref="C164:C167">
    <cfRule type="iconSet" priority="10">
      <iconSet>
        <cfvo type="percent" val="0"/>
        <cfvo type="percent" val="33"/>
        <cfvo type="percent" val="67"/>
      </iconSet>
    </cfRule>
  </conditionalFormatting>
  <conditionalFormatting sqref="C171:C173">
    <cfRule type="iconSet" priority="9">
      <iconSet>
        <cfvo type="percent" val="0"/>
        <cfvo type="percent" val="33"/>
        <cfvo type="percent" val="67"/>
      </iconSet>
    </cfRule>
  </conditionalFormatting>
  <conditionalFormatting sqref="C178:C181">
    <cfRule type="iconSet" priority="7">
      <iconSet>
        <cfvo type="percent" val="0"/>
        <cfvo type="percent" val="33"/>
        <cfvo type="percent" val="67"/>
      </iconSet>
    </cfRule>
  </conditionalFormatting>
  <conditionalFormatting sqref="C184:C188">
    <cfRule type="iconSet" priority="6">
      <iconSet>
        <cfvo type="percent" val="0"/>
        <cfvo type="percent" val="33"/>
        <cfvo type="percent" val="67"/>
      </iconSet>
    </cfRule>
  </conditionalFormatting>
  <conditionalFormatting sqref="C191:C194">
    <cfRule type="iconSet" priority="5">
      <iconSet>
        <cfvo type="percent" val="0"/>
        <cfvo type="percent" val="33"/>
        <cfvo type="percent" val="67"/>
      </iconSet>
    </cfRule>
  </conditionalFormatting>
  <conditionalFormatting sqref="C197:C200">
    <cfRule type="iconSet" priority="4">
      <iconSet>
        <cfvo type="percent" val="0"/>
        <cfvo type="percent" val="33"/>
        <cfvo type="percent" val="67"/>
      </iconSet>
    </cfRule>
  </conditionalFormatting>
  <conditionalFormatting sqref="C203:C205">
    <cfRule type="iconSet" priority="3">
      <iconSet>
        <cfvo type="percent" val="0"/>
        <cfvo type="percent" val="33"/>
        <cfvo type="percent" val="67"/>
      </iconSet>
    </cfRule>
  </conditionalFormatting>
  <conditionalFormatting sqref="C209:C213">
    <cfRule type="iconSet" priority="2">
      <iconSet>
        <cfvo type="percent" val="0"/>
        <cfvo type="percent" val="33"/>
        <cfvo type="percent" val="67"/>
      </iconSet>
    </cfRule>
  </conditionalFormatting>
  <conditionalFormatting sqref="C216:C218">
    <cfRule type="iconSet" priority="1">
      <iconSet>
        <cfvo type="percent" val="0"/>
        <cfvo type="percent" val="33"/>
        <cfvo type="percent" val="67"/>
      </iconSet>
    </cfRule>
  </conditionalFormatting>
  <conditionalFormatting sqref="L13:L34">
    <cfRule type="iconSet" priority="1378">
      <iconSet>
        <cfvo type="percent" val="0"/>
        <cfvo type="percent" val="33"/>
        <cfvo type="percent" val="67"/>
      </iconSet>
    </cfRule>
  </conditionalFormatting>
  <conditionalFormatting sqref="E147:E150 E3:E35 E41:E42 E46:E47 E52:E54 E59:E60 E62:E63 E67 E72 E75:E76 E79:E80 E86:E87 E92:E93 E95:E96 E104:E106 E114:E115 E121:E122 E130 E134:E138 C131:C133 C123:C129 C116:C120 C107:C113 C97:C103 C94 C88:C91 C81:C85 C77:C78 C73:C74 C68:C71 C64:C66 C61 C55:C58 C48:C51 C43:C45 C36:C40 E154:E155 E161 E163 E168:E170 E174:E177 E182:E183 E189:E190 E195:E196 E201:E202 E206:E208 E214:E215 E219:E327">
    <cfRule type="iconSet" priority="1397">
      <iconSet>
        <cfvo type="percent" val="0"/>
        <cfvo type="percent" val="33"/>
        <cfvo type="percent" val="67"/>
      </iconSet>
    </cfRule>
  </conditionalFormatting>
  <conditionalFormatting sqref="I3:I327">
    <cfRule type="iconSet" priority="1412">
      <iconSet>
        <cfvo type="percent" val="0"/>
        <cfvo type="percent" val="33"/>
        <cfvo type="percent" val="67"/>
      </iconSet>
    </cfRule>
  </conditionalFormatting>
  <conditionalFormatting sqref="L3:L328">
    <cfRule type="iconSet" priority="1414">
      <iconSet>
        <cfvo type="percent" val="0"/>
        <cfvo type="percent" val="33"/>
        <cfvo type="percent" val="67"/>
      </iconSet>
    </cfRule>
  </conditionalFormatting>
  <dataValidations count="1">
    <dataValidation type="whole" allowBlank="1" showInputMessage="1" showErrorMessage="1" errorTitle="Invalid task STATUS:" error="If task INPUT is not &quot;Ready&quot;, task STATUS can be:_x000a_   0 = task not run_x000a_   1 = task partially run_x000a__x000a_If task INPUT is &quot;Ready&quot;, task STATUS can be:_x000a_   0 = task not run_x000a_   1 = task partially run_x000a_   2 = task complete_x000a_" promptTitle="Please input TASK run status:" prompt="0 = task not run_x000a_1 = task partially run_x000a_2 = full run, task complete" sqref="J214 J35:J41 J46 J52 J59 J62 J67:J75 J79 J86 J92 J95 J104 J114 J121 J130 J134 J147 J154 J161:J168 J174 J182 J189 J195 J201 J206">
      <formula1>0</formula1>
      <formula2>MAX(1,I35)</formula2>
    </dataValidation>
  </dataValidations>
  <pageMargins left="0.7" right="0.7" top="0.75" bottom="0.75" header="0.3" footer="0.3"/>
  <pageSetup paperSize="9" orientation="portrait" horizontalDpi="4294967293" r:id="rId1"/>
  <ignoredErrors>
    <ignoredError sqref="D122 D20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Input_Output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richard.roman@thinkpositive.ch</dc:creator>
  <cp:lastModifiedBy>richard.roman@thinkpositive.ch</cp:lastModifiedBy>
  <dcterms:created xsi:type="dcterms:W3CDTF">2019-07-07T23:32:15Z</dcterms:created>
  <dcterms:modified xsi:type="dcterms:W3CDTF">2021-11-23T19:57:13Z</dcterms:modified>
</cp:coreProperties>
</file>